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nfra.vs.ch\dfs\HOME104\GABRIE\_Manipulation\Site web\20200706_MARBER\"/>
    </mc:Choice>
  </mc:AlternateContent>
  <workbookProtection workbookAlgorithmName="SHA-512" workbookHashValue="bFsuGT2lXv3w6SrwjIHjM+wyZ5i5FQyuPTIFl+PvzWLMr+mlAJlxsshR5dR8t1M1l8/NUge7TwC35p8qdghWfg==" workbookSaltValue="OEU7rNJAd02yD8VezWr/RQ==" workbookSpinCount="100000" lockStructure="1"/>
  <bookViews>
    <workbookView xWindow="480" yWindow="795" windowWidth="15480" windowHeight="9645" activeTab="1"/>
  </bookViews>
  <sheets>
    <sheet name="Feuille calculs F" sheetId="1" r:id="rId1"/>
    <sheet name="Feuille calculs D" sheetId="6" r:id="rId2"/>
    <sheet name="Feuil1" sheetId="4" r:id="rId3"/>
  </sheets>
  <definedNames>
    <definedName name="_xlnm.Print_Titles" localSheetId="1">'Feuille calculs D'!$1:$6</definedName>
    <definedName name="_xlnm.Print_Titles" localSheetId="0">'Feuille calculs F'!$1:$6</definedName>
  </definedNames>
  <calcPr calcId="162913"/>
</workbook>
</file>

<file path=xl/calcChain.xml><?xml version="1.0" encoding="utf-8"?>
<calcChain xmlns="http://schemas.openxmlformats.org/spreadsheetml/2006/main">
  <c r="F56" i="6" l="1"/>
  <c r="F56" i="1"/>
  <c r="E31" i="6" l="1"/>
  <c r="D31" i="6"/>
  <c r="B48" i="6" s="1"/>
  <c r="E26" i="6"/>
  <c r="F26" i="6" s="1"/>
  <c r="C26" i="6"/>
  <c r="D26" i="6" s="1"/>
  <c r="C48" i="6" l="1"/>
  <c r="D48" i="6" s="1"/>
  <c r="B43" i="6"/>
  <c r="C43" i="6" s="1"/>
  <c r="D43" i="6" s="1"/>
  <c r="B47" i="6"/>
  <c r="C47" i="6" s="1"/>
  <c r="D47" i="6" s="1"/>
  <c r="B51" i="6"/>
  <c r="C51" i="6" s="1"/>
  <c r="D51" i="6" s="1"/>
  <c r="B45" i="6"/>
  <c r="C45" i="6" s="1"/>
  <c r="D45" i="6" s="1"/>
  <c r="B49" i="6"/>
  <c r="C49" i="6" s="1"/>
  <c r="D49" i="6" s="1"/>
  <c r="B42" i="6"/>
  <c r="C42" i="6" s="1"/>
  <c r="D42" i="6" s="1"/>
  <c r="B46" i="6"/>
  <c r="C46" i="6" s="1"/>
  <c r="D46" i="6" s="1"/>
  <c r="B50" i="6"/>
  <c r="C50" i="6" s="1"/>
  <c r="D50" i="6" s="1"/>
  <c r="B44" i="6"/>
  <c r="C39" i="6" s="1"/>
  <c r="E39" i="6" s="1"/>
  <c r="E49" i="6" l="1"/>
  <c r="F49" i="6" s="1"/>
  <c r="E45" i="6"/>
  <c r="F45" i="6" s="1"/>
  <c r="E44" i="6"/>
  <c r="E51" i="6"/>
  <c r="F51" i="6" s="1"/>
  <c r="E47" i="6"/>
  <c r="F47" i="6" s="1"/>
  <c r="E43" i="6"/>
  <c r="F43" i="6" s="1"/>
  <c r="E50" i="6"/>
  <c r="F50" i="6" s="1"/>
  <c r="E46" i="6"/>
  <c r="F46" i="6" s="1"/>
  <c r="E42" i="6"/>
  <c r="F42" i="6" s="1"/>
  <c r="E48" i="6"/>
  <c r="F48" i="6" s="1"/>
  <c r="C44" i="6"/>
  <c r="D44" i="6" s="1"/>
  <c r="F44" i="6" s="1"/>
  <c r="E26" i="1"/>
  <c r="F53" i="6" l="1"/>
  <c r="D31" i="1"/>
  <c r="C26" i="1" l="1"/>
  <c r="E31" i="1" l="1"/>
  <c r="B42" i="1" l="1"/>
  <c r="B50" i="1"/>
  <c r="B45" i="1"/>
  <c r="B46" i="1"/>
  <c r="B44" i="1"/>
  <c r="B47" i="1"/>
  <c r="B51" i="1"/>
  <c r="B48" i="1"/>
  <c r="B49" i="1"/>
  <c r="B43" i="1"/>
  <c r="F26" i="1"/>
  <c r="D26" i="1"/>
  <c r="C47" i="1" l="1"/>
  <c r="D47" i="1" s="1"/>
  <c r="C49" i="1"/>
  <c r="D49" i="1" s="1"/>
  <c r="C46" i="1"/>
  <c r="D46" i="1" s="1"/>
  <c r="C51" i="1"/>
  <c r="D51" i="1" s="1"/>
  <c r="C50" i="1"/>
  <c r="D50" i="1" s="1"/>
  <c r="C45" i="1"/>
  <c r="D45" i="1" s="1"/>
  <c r="C43" i="1"/>
  <c r="D43" i="1" s="1"/>
  <c r="C44" i="1"/>
  <c r="D44" i="1" s="1"/>
  <c r="C42" i="1"/>
  <c r="D42" i="1" s="1"/>
  <c r="C48" i="1"/>
  <c r="D48" i="1" s="1"/>
  <c r="C39" i="1"/>
  <c r="E39" i="1" s="1"/>
  <c r="E51" i="1" l="1"/>
  <c r="F51" i="1" s="1"/>
  <c r="E50" i="1"/>
  <c r="F50" i="1" s="1"/>
  <c r="E46" i="1"/>
  <c r="E42" i="1"/>
  <c r="E44" i="1"/>
  <c r="E43" i="1"/>
  <c r="E49" i="1"/>
  <c r="E45" i="1"/>
  <c r="E47" i="1"/>
  <c r="E48" i="1"/>
  <c r="F48" i="1" s="1"/>
  <c r="F49" i="1"/>
  <c r="F45" i="1" l="1"/>
  <c r="F42" i="1" s="1"/>
  <c r="F47" i="1"/>
  <c r="F44" i="1" s="1"/>
  <c r="F46" i="1"/>
  <c r="F43" i="1" s="1"/>
  <c r="F53" i="1" l="1"/>
</calcChain>
</file>

<file path=xl/sharedStrings.xml><?xml version="1.0" encoding="utf-8"?>
<sst xmlns="http://schemas.openxmlformats.org/spreadsheetml/2006/main" count="130" uniqueCount="106">
  <si>
    <t xml:space="preserve">Mandat </t>
  </si>
  <si>
    <t>Mandant</t>
  </si>
  <si>
    <t>Commune</t>
  </si>
  <si>
    <t>5 ans</t>
  </si>
  <si>
    <t>aT</t>
  </si>
  <si>
    <t>bT</t>
  </si>
  <si>
    <t>Sion</t>
  </si>
  <si>
    <t>xx</t>
  </si>
  <si>
    <t>Dimensionnement d'ouvrages de rétention des eaux claires</t>
  </si>
  <si>
    <t>Calcul de la crue / de la pluie de projet</t>
  </si>
  <si>
    <t>Méthode rationnelle / norme SN 640 350</t>
  </si>
  <si>
    <t>Hypothèse de calculs</t>
  </si>
  <si>
    <t>Bureau d'étude</t>
  </si>
  <si>
    <r>
      <t>Temps de retour de la pluie (</t>
    </r>
    <r>
      <rPr>
        <b/>
        <i/>
        <sz val="12"/>
        <rFont val="Times New Roman"/>
        <family val="1"/>
      </rPr>
      <t>T</t>
    </r>
    <r>
      <rPr>
        <sz val="10"/>
        <rFont val="Arial Narrow"/>
        <family val="2"/>
      </rPr>
      <t>)</t>
    </r>
  </si>
  <si>
    <t xml:space="preserve">   Cellules à renseigner</t>
  </si>
  <si>
    <r>
      <t>Volume de rejet autorisé</t>
    </r>
    <r>
      <rPr>
        <sz val="12"/>
        <rFont val="Arial Narrow"/>
        <family val="2"/>
      </rPr>
      <t xml:space="preserve"> </t>
    </r>
    <r>
      <rPr>
        <b/>
        <i/>
        <sz val="11"/>
        <rFont val="Times New Roman"/>
        <family val="1"/>
      </rPr>
      <t>V</t>
    </r>
    <r>
      <rPr>
        <b/>
        <i/>
        <vertAlign val="subscript"/>
        <sz val="11"/>
        <rFont val="Times New Roman"/>
        <family val="1"/>
      </rPr>
      <t>rej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[m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>]</t>
    </r>
  </si>
  <si>
    <r>
      <t xml:space="preserve">Volume de rétention </t>
    </r>
    <r>
      <rPr>
        <sz val="12"/>
        <rFont val="Times New Roman"/>
        <family val="1"/>
      </rPr>
      <t xml:space="preserve"> </t>
    </r>
    <r>
      <rPr>
        <b/>
        <i/>
        <sz val="11"/>
        <rFont val="Times New Roman"/>
        <family val="1"/>
      </rPr>
      <t>V</t>
    </r>
    <r>
      <rPr>
        <b/>
        <i/>
        <vertAlign val="subscript"/>
        <sz val="11"/>
        <rFont val="Times New Roman"/>
        <family val="1"/>
      </rPr>
      <t>ret</t>
    </r>
    <r>
      <rPr>
        <sz val="10"/>
        <rFont val="Arial Narrow"/>
        <family val="2"/>
      </rPr>
      <t xml:space="preserve"> [m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>]</t>
    </r>
  </si>
  <si>
    <t>Secteur</t>
  </si>
  <si>
    <r>
      <t>Facteur de sécurité admis</t>
    </r>
    <r>
      <rPr>
        <sz val="12"/>
        <rFont val="Times New Roman"/>
        <family val="1"/>
      </rPr>
      <t xml:space="preserve"> </t>
    </r>
    <r>
      <rPr>
        <b/>
        <i/>
        <sz val="11"/>
        <rFont val="Times New Roman"/>
        <family val="1"/>
      </rPr>
      <t>Fs</t>
    </r>
    <r>
      <rPr>
        <sz val="12"/>
        <rFont val="Times New Roman"/>
        <family val="1"/>
      </rPr>
      <t xml:space="preserve"> </t>
    </r>
    <r>
      <rPr>
        <sz val="10"/>
        <rFont val="Arial Narrow"/>
        <family val="2"/>
      </rPr>
      <t>[-]</t>
    </r>
  </si>
  <si>
    <r>
      <t>Intensité de la pluie</t>
    </r>
    <r>
      <rPr>
        <sz val="12"/>
        <rFont val="Times New Roman"/>
        <family val="1"/>
      </rPr>
      <t xml:space="preserve"> </t>
    </r>
    <r>
      <rPr>
        <b/>
        <i/>
        <sz val="11"/>
        <rFont val="Times New Roman"/>
        <family val="1"/>
      </rPr>
      <t>i(d,T)</t>
    </r>
    <r>
      <rPr>
        <sz val="10"/>
        <rFont val="Arial Narrow"/>
        <family val="2"/>
      </rPr>
      <t xml:space="preserve"> [mm/h]</t>
    </r>
  </si>
  <si>
    <r>
      <t xml:space="preserve">Volume de la crue </t>
    </r>
    <r>
      <rPr>
        <b/>
        <i/>
        <sz val="11"/>
        <rFont val="Times New Roman"/>
        <family val="1"/>
      </rPr>
      <t>V</t>
    </r>
    <r>
      <rPr>
        <b/>
        <i/>
        <vertAlign val="subscript"/>
        <sz val="11"/>
        <rFont val="Times New Roman"/>
        <family val="1"/>
      </rPr>
      <t>c</t>
    </r>
    <r>
      <rPr>
        <sz val="10"/>
        <rFont val="Arial Narrow"/>
        <family val="2"/>
      </rPr>
      <t xml:space="preserve"> [m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>]</t>
    </r>
  </si>
  <si>
    <r>
      <t xml:space="preserve">Débit de pointe </t>
    </r>
    <r>
      <rPr>
        <b/>
        <i/>
        <sz val="11"/>
        <rFont val="Times New Roman"/>
        <family val="1"/>
      </rPr>
      <t>Q</t>
    </r>
    <r>
      <rPr>
        <b/>
        <i/>
        <vertAlign val="subscript"/>
        <sz val="11"/>
        <rFont val="Times New Roman"/>
        <family val="1"/>
      </rPr>
      <t>(d)</t>
    </r>
    <r>
      <rPr>
        <sz val="10"/>
        <rFont val="Arial Narrow"/>
        <family val="2"/>
      </rPr>
      <t xml:space="preserve"> [l/s]</t>
    </r>
  </si>
  <si>
    <r>
      <t>Durée de la pluie</t>
    </r>
    <r>
      <rPr>
        <sz val="12"/>
        <rFont val="Times New Roman"/>
        <family val="1"/>
      </rPr>
      <t xml:space="preserve"> </t>
    </r>
    <r>
      <rPr>
        <b/>
        <i/>
        <sz val="12"/>
        <rFont val="Times New Roman"/>
        <family val="1"/>
      </rPr>
      <t>d</t>
    </r>
    <r>
      <rPr>
        <sz val="10"/>
        <rFont val="Arial Narrow"/>
        <family val="2"/>
      </rPr>
      <t xml:space="preserve"> [mn]</t>
    </r>
  </si>
  <si>
    <t xml:space="preserve">Type de surface </t>
  </si>
  <si>
    <t>Bitume</t>
  </si>
  <si>
    <t>Toiture - tuiles</t>
  </si>
  <si>
    <t>Pavés-gazon</t>
  </si>
  <si>
    <t>Autre</t>
  </si>
  <si>
    <r>
      <rPr>
        <b/>
        <i/>
        <sz val="12"/>
        <rFont val="Times New Roman"/>
        <family val="1"/>
      </rPr>
      <t>A</t>
    </r>
    <r>
      <rPr>
        <sz val="10"/>
        <rFont val="Arial Narrow"/>
        <family val="2"/>
      </rPr>
      <t xml:space="preserve"> [m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>]</t>
    </r>
  </si>
  <si>
    <r>
      <rPr>
        <b/>
        <i/>
        <sz val="12"/>
        <rFont val="Times New Roman"/>
        <family val="1"/>
      </rPr>
      <t>A</t>
    </r>
    <r>
      <rPr>
        <sz val="10"/>
        <rFont val="Arial Narrow"/>
        <family val="2"/>
      </rPr>
      <t xml:space="preserve"> [ha]</t>
    </r>
  </si>
  <si>
    <r>
      <rPr>
        <b/>
        <i/>
        <sz val="12"/>
        <rFont val="Times New Roman"/>
        <family val="1"/>
      </rPr>
      <t>A</t>
    </r>
    <r>
      <rPr>
        <b/>
        <i/>
        <vertAlign val="subscript"/>
        <sz val="12"/>
        <rFont val="Times New Roman"/>
        <family val="1"/>
      </rPr>
      <t>red</t>
    </r>
    <r>
      <rPr>
        <sz val="10"/>
        <rFont val="Arial Narrow"/>
        <family val="2"/>
      </rPr>
      <t xml:space="preserve"> [m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>]</t>
    </r>
  </si>
  <si>
    <r>
      <rPr>
        <b/>
        <i/>
        <sz val="12"/>
        <rFont val="Times New Roman"/>
        <family val="1"/>
      </rPr>
      <t>A</t>
    </r>
    <r>
      <rPr>
        <b/>
        <i/>
        <vertAlign val="subscript"/>
        <sz val="12"/>
        <rFont val="Times New Roman"/>
        <family val="1"/>
      </rPr>
      <t>red</t>
    </r>
    <r>
      <rPr>
        <sz val="10"/>
        <rFont val="Arial Narrow"/>
        <family val="2"/>
      </rPr>
      <t xml:space="preserve"> [ha]</t>
    </r>
  </si>
  <si>
    <t>Surface totale</t>
  </si>
  <si>
    <t>Surface réduite</t>
  </si>
  <si>
    <r>
      <t>Superficie (</t>
    </r>
    <r>
      <rPr>
        <b/>
        <i/>
        <sz val="12"/>
        <rFont val="Times New Roman"/>
        <family val="1"/>
      </rPr>
      <t>A</t>
    </r>
    <r>
      <rPr>
        <b/>
        <i/>
        <vertAlign val="subscript"/>
        <sz val="12"/>
        <rFont val="Times New Roman"/>
        <family val="1"/>
      </rPr>
      <t>i</t>
    </r>
    <r>
      <rPr>
        <sz val="10"/>
        <rFont val="Arial Narrow"/>
        <family val="2"/>
      </rPr>
      <t>) [m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>]</t>
    </r>
  </si>
  <si>
    <r>
      <t>Coefficient de ruissellement (</t>
    </r>
    <r>
      <rPr>
        <b/>
        <i/>
        <sz val="12"/>
        <rFont val="Times New Roman"/>
        <family val="1"/>
      </rPr>
      <t>Cr</t>
    </r>
    <r>
      <rPr>
        <b/>
        <i/>
        <vertAlign val="subscript"/>
        <sz val="12"/>
        <rFont val="Times New Roman"/>
        <family val="1"/>
      </rPr>
      <t>i</t>
    </r>
    <r>
      <rPr>
        <sz val="10"/>
        <rFont val="Arial Narrow"/>
        <family val="2"/>
      </rPr>
      <t>) [-]</t>
    </r>
  </si>
  <si>
    <t>Plaine du Rhône</t>
  </si>
  <si>
    <r>
      <t>Coefficient de ruissellement "naturel" du sol (</t>
    </r>
    <r>
      <rPr>
        <b/>
        <i/>
        <sz val="12"/>
        <rFont val="Times New Roman"/>
        <family val="1"/>
      </rPr>
      <t>Cr</t>
    </r>
    <r>
      <rPr>
        <b/>
        <i/>
        <vertAlign val="subscript"/>
        <sz val="12"/>
        <rFont val="Times New Roman"/>
        <family val="1"/>
      </rPr>
      <t>nat</t>
    </r>
    <r>
      <rPr>
        <sz val="10"/>
        <rFont val="Arial Narrow"/>
        <family val="2"/>
      </rPr>
      <t>) [-]</t>
    </r>
  </si>
  <si>
    <t>Lieu / lieu-dit / parcelle</t>
  </si>
  <si>
    <r>
      <rPr>
        <b/>
        <i/>
        <u/>
        <sz val="12"/>
        <rFont val="Arial Narrow"/>
        <family val="2"/>
      </rPr>
      <t>Bassin versant</t>
    </r>
    <r>
      <rPr>
        <b/>
        <sz val="12"/>
        <rFont val="Arial Narrow"/>
        <family val="2"/>
      </rPr>
      <t xml:space="preserve"> </t>
    </r>
    <r>
      <rPr>
        <sz val="10"/>
        <rFont val="Arial Narrow"/>
        <family val="2"/>
      </rPr>
      <t>(directive - chap. 4)</t>
    </r>
  </si>
  <si>
    <r>
      <rPr>
        <b/>
        <i/>
        <u/>
        <sz val="12"/>
        <rFont val="Arial Narrow"/>
        <family val="2"/>
      </rPr>
      <t>Pluie de projet</t>
    </r>
    <r>
      <rPr>
        <sz val="12"/>
        <rFont val="Arial Narrow"/>
        <family val="2"/>
      </rPr>
      <t xml:space="preserve"> </t>
    </r>
    <r>
      <rPr>
        <sz val="10"/>
        <rFont val="Arial Narrow"/>
        <family val="2"/>
      </rPr>
      <t>(directive - chap. 3.2.1 et 3.2.2)</t>
    </r>
  </si>
  <si>
    <r>
      <t xml:space="preserve">Débit spécifique    </t>
    </r>
    <r>
      <rPr>
        <b/>
        <i/>
        <sz val="11"/>
        <rFont val="Times New Roman"/>
        <family val="1"/>
      </rPr>
      <t>Q</t>
    </r>
    <r>
      <rPr>
        <b/>
        <i/>
        <vertAlign val="subscript"/>
        <sz val="11"/>
        <rFont val="Times New Roman"/>
        <family val="1"/>
      </rPr>
      <t>rsp</t>
    </r>
    <r>
      <rPr>
        <b/>
        <i/>
        <vertAlign val="subscript"/>
        <sz val="12"/>
        <rFont val="Times New Roman"/>
        <family val="1"/>
      </rPr>
      <t xml:space="preserve"> </t>
    </r>
    <r>
      <rPr>
        <sz val="10"/>
        <rFont val="Arial Narrow"/>
        <family val="2"/>
      </rPr>
      <t>[l/s</t>
    </r>
    <r>
      <rPr>
        <sz val="10"/>
        <rFont val="Calibri"/>
        <family val="2"/>
      </rPr>
      <t>·</t>
    </r>
    <r>
      <rPr>
        <sz val="10"/>
        <rFont val="Arial Narrow"/>
        <family val="2"/>
      </rPr>
      <t>ha]</t>
    </r>
  </si>
  <si>
    <t xml:space="preserve"> =&gt; Volume de rétention minimal de l'ouvrage :</t>
  </si>
  <si>
    <r>
      <rPr>
        <b/>
        <i/>
        <u/>
        <sz val="12"/>
        <rFont val="Arial Narrow"/>
        <family val="2"/>
      </rPr>
      <t>Ouvrage de rétention / évacuation des EC</t>
    </r>
    <r>
      <rPr>
        <sz val="10"/>
        <rFont val="Arial Narrow"/>
        <family val="2"/>
      </rPr>
      <t xml:space="preserve"> (directive - chap. 5.2)</t>
    </r>
  </si>
  <si>
    <t xml:space="preserve"> =&gt; Débit de rejet :</t>
  </si>
  <si>
    <r>
      <t xml:space="preserve"> =&gt; Coefficients de la pluie (pour </t>
    </r>
    <r>
      <rPr>
        <b/>
        <i/>
        <sz val="11"/>
        <rFont val="Times New Roman"/>
        <family val="1"/>
      </rPr>
      <t xml:space="preserve">T </t>
    </r>
    <r>
      <rPr>
        <sz val="10"/>
        <rFont val="Arial Narrow"/>
        <family val="2"/>
      </rPr>
      <t>= 5 ans) :</t>
    </r>
  </si>
  <si>
    <t xml:space="preserve"> =&gt; Surface de collecte des eaux :</t>
  </si>
  <si>
    <t>Fs</t>
  </si>
  <si>
    <t>Sion / xx / xx</t>
  </si>
  <si>
    <r>
      <t xml:space="preserve">(en règle générale 0.10 </t>
    </r>
    <r>
      <rPr>
        <sz val="10"/>
        <rFont val="Calibri"/>
        <family val="2"/>
      </rPr>
      <t>≤</t>
    </r>
    <r>
      <rPr>
        <sz val="10"/>
        <rFont val="Arial Narrow"/>
        <family val="2"/>
      </rPr>
      <t xml:space="preserve"> </t>
    </r>
    <r>
      <rPr>
        <b/>
        <i/>
        <sz val="12"/>
        <rFont val="Times New Roman"/>
        <family val="1"/>
      </rPr>
      <t>Cr</t>
    </r>
    <r>
      <rPr>
        <b/>
        <i/>
        <vertAlign val="subscript"/>
        <sz val="12"/>
        <rFont val="Times New Roman"/>
        <family val="1"/>
      </rPr>
      <t>nat</t>
    </r>
    <r>
      <rPr>
        <sz val="10"/>
        <rFont val="Arial Narrow"/>
        <family val="2"/>
      </rPr>
      <t xml:space="preserve"> </t>
    </r>
    <r>
      <rPr>
        <sz val="10"/>
        <rFont val="Calibri"/>
        <family val="2"/>
      </rPr>
      <t>≤</t>
    </r>
    <r>
      <rPr>
        <sz val="10"/>
        <rFont val="Arial Narrow"/>
        <family val="2"/>
      </rPr>
      <t xml:space="preserve"> 0.20)</t>
    </r>
  </si>
  <si>
    <t>Cr</t>
  </si>
  <si>
    <t>(norme SN 592 000)</t>
  </si>
  <si>
    <t>Bas Valais</t>
  </si>
  <si>
    <t>Secteurs</t>
  </si>
  <si>
    <t>Val d'Entremont</t>
  </si>
  <si>
    <t>Rive droite du Rhône</t>
  </si>
  <si>
    <t>Rive gauche du Rhône</t>
  </si>
  <si>
    <t>Haut Valais</t>
  </si>
  <si>
    <r>
      <t xml:space="preserve">Débit de rejet autorisé    </t>
    </r>
    <r>
      <rPr>
        <b/>
        <i/>
        <sz val="11"/>
        <rFont val="Times New Roman"/>
        <family val="1"/>
      </rPr>
      <t>Q</t>
    </r>
    <r>
      <rPr>
        <b/>
        <i/>
        <vertAlign val="subscript"/>
        <sz val="11"/>
        <rFont val="Times New Roman"/>
        <family val="1"/>
      </rPr>
      <t>rej</t>
    </r>
    <r>
      <rPr>
        <b/>
        <i/>
        <vertAlign val="subscript"/>
        <sz val="12"/>
        <rFont val="Times New Roman"/>
        <family val="1"/>
      </rPr>
      <t xml:space="preserve"> </t>
    </r>
    <r>
      <rPr>
        <sz val="10"/>
        <rFont val="Arial Narrow"/>
        <family val="2"/>
      </rPr>
      <t>[l/s]</t>
    </r>
  </si>
  <si>
    <t>FEUILLE A MASQUER</t>
  </si>
  <si>
    <t>Service  de l’environnement</t>
  </si>
  <si>
    <t>Dienststelle für Umwelt</t>
  </si>
  <si>
    <t>Département de la mobilité, du territoire et de l'environnement</t>
  </si>
  <si>
    <t>Departement für Mobilität, Raumentwicklung  und Umwelt</t>
  </si>
  <si>
    <t>Departement für Mobilität, Raumentwicklung und Umwelt</t>
  </si>
  <si>
    <t>Service de l’environnement</t>
  </si>
  <si>
    <t>Dimensionierung von Sauberwasser - Wasserrückhaltebecken</t>
  </si>
  <si>
    <t>Auftraggeber</t>
  </si>
  <si>
    <t>Gemeinde</t>
  </si>
  <si>
    <t>Ort / Ortsname / Grundstück</t>
  </si>
  <si>
    <t>Berechnungsannahme</t>
  </si>
  <si>
    <t>Berechnung von Hochwasser / Projekt-Regen</t>
  </si>
  <si>
    <t>Rationelle Methode / Norm SN 640350</t>
  </si>
  <si>
    <t>Regen-Rücklaufzeit (T)</t>
  </si>
  <si>
    <t>5 Jahre</t>
  </si>
  <si>
    <t>Wasserscheide (Richtlinie - Kapitel 4</t>
  </si>
  <si>
    <t>Oberflächenbeschaffenheit</t>
  </si>
  <si>
    <r>
      <t>Fläche(</t>
    </r>
    <r>
      <rPr>
        <b/>
        <i/>
        <sz val="12"/>
        <rFont val="Times New Roman"/>
        <family val="1"/>
      </rPr>
      <t>A</t>
    </r>
    <r>
      <rPr>
        <b/>
        <i/>
        <vertAlign val="subscript"/>
        <sz val="12"/>
        <rFont val="Times New Roman"/>
        <family val="1"/>
      </rPr>
      <t>i</t>
    </r>
    <r>
      <rPr>
        <sz val="10"/>
        <rFont val="Arial Narrow"/>
        <family val="2"/>
      </rPr>
      <t>) [m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>]</t>
    </r>
  </si>
  <si>
    <r>
      <t>Abfluss-Koeffizient (</t>
    </r>
    <r>
      <rPr>
        <b/>
        <i/>
        <sz val="12"/>
        <rFont val="Times New Roman"/>
        <family val="1"/>
      </rPr>
      <t>Cr</t>
    </r>
    <r>
      <rPr>
        <b/>
        <i/>
        <vertAlign val="subscript"/>
        <sz val="12"/>
        <rFont val="Times New Roman"/>
        <family val="1"/>
      </rPr>
      <t>i</t>
    </r>
    <r>
      <rPr>
        <sz val="10"/>
        <rFont val="Arial Narrow"/>
        <family val="2"/>
      </rPr>
      <t>) [-]</t>
    </r>
  </si>
  <si>
    <t>Dachdeckung - Ziegel</t>
  </si>
  <si>
    <t>Bitumen</t>
  </si>
  <si>
    <t>Rasenpflastersteine</t>
  </si>
  <si>
    <t>Andere</t>
  </si>
  <si>
    <t>Fläche Total</t>
  </si>
  <si>
    <t>Reduzierte Fläche</t>
  </si>
  <si>
    <t xml:space="preserve"> =&gt; Wasserauffanglläche</t>
  </si>
  <si>
    <t>Projekt Regen (Richtlinie - Kapitel 3.2.1 und 3.2.2)</t>
  </si>
  <si>
    <t>Bereich</t>
  </si>
  <si>
    <t xml:space="preserve"> =&gt; Niederschlagskoeffizienten (für T = 5 Jahre) :</t>
  </si>
  <si>
    <r>
      <t>Zulässiger Sicherheitsfaktor</t>
    </r>
    <r>
      <rPr>
        <sz val="12"/>
        <rFont val="Times New Roman"/>
        <family val="1"/>
      </rPr>
      <t xml:space="preserve"> </t>
    </r>
    <r>
      <rPr>
        <b/>
        <i/>
        <sz val="11"/>
        <rFont val="Times New Roman"/>
        <family val="1"/>
      </rPr>
      <t>Fs</t>
    </r>
    <r>
      <rPr>
        <sz val="12"/>
        <rFont val="Times New Roman"/>
        <family val="1"/>
      </rPr>
      <t xml:space="preserve"> </t>
    </r>
    <r>
      <rPr>
        <sz val="10"/>
        <rFont val="Arial Narrow"/>
        <family val="2"/>
      </rPr>
      <t>[-]</t>
    </r>
  </si>
  <si>
    <r>
      <rPr>
        <b/>
        <i/>
        <u/>
        <sz val="12"/>
        <rFont val="Arial Narrow"/>
        <family val="2"/>
      </rPr>
      <t>Rückhaltebecken / Abfluss Sauberwasser</t>
    </r>
    <r>
      <rPr>
        <sz val="10"/>
        <rFont val="Arial Narrow"/>
        <family val="2"/>
      </rPr>
      <t xml:space="preserve"> (Richtlinie - Kapitel 5.2)</t>
    </r>
  </si>
  <si>
    <r>
      <t>Natürlicher Bodenabflusskoeffizient (</t>
    </r>
    <r>
      <rPr>
        <b/>
        <i/>
        <sz val="12"/>
        <rFont val="Times New Roman"/>
        <family val="1"/>
      </rPr>
      <t>Cr</t>
    </r>
    <r>
      <rPr>
        <b/>
        <i/>
        <vertAlign val="subscript"/>
        <sz val="12"/>
        <rFont val="Times New Roman"/>
        <family val="1"/>
      </rPr>
      <t>nat</t>
    </r>
    <r>
      <rPr>
        <sz val="10"/>
        <rFont val="Arial Narrow"/>
        <family val="2"/>
      </rPr>
      <t>) [-]</t>
    </r>
  </si>
  <si>
    <r>
      <t xml:space="preserve">(in der Regel 0.10 </t>
    </r>
    <r>
      <rPr>
        <sz val="10"/>
        <rFont val="Calibri"/>
        <family val="2"/>
      </rPr>
      <t>≤</t>
    </r>
    <r>
      <rPr>
        <sz val="10"/>
        <rFont val="Arial Narrow"/>
        <family val="2"/>
      </rPr>
      <t xml:space="preserve"> </t>
    </r>
    <r>
      <rPr>
        <b/>
        <i/>
        <sz val="12"/>
        <rFont val="Times New Roman"/>
        <family val="1"/>
      </rPr>
      <t>Cr</t>
    </r>
    <r>
      <rPr>
        <b/>
        <i/>
        <vertAlign val="subscript"/>
        <sz val="12"/>
        <rFont val="Times New Roman"/>
        <family val="1"/>
      </rPr>
      <t>nat</t>
    </r>
    <r>
      <rPr>
        <sz val="10"/>
        <rFont val="Arial Narrow"/>
        <family val="2"/>
      </rPr>
      <t xml:space="preserve"> </t>
    </r>
    <r>
      <rPr>
        <sz val="10"/>
        <rFont val="Calibri"/>
        <family val="2"/>
      </rPr>
      <t>≤</t>
    </r>
    <r>
      <rPr>
        <sz val="10"/>
        <rFont val="Arial Narrow"/>
        <family val="2"/>
      </rPr>
      <t xml:space="preserve"> 0.20)</t>
    </r>
  </si>
  <si>
    <r>
      <t xml:space="preserve">Spezifischer Durchfluss    </t>
    </r>
    <r>
      <rPr>
        <b/>
        <i/>
        <sz val="11"/>
        <rFont val="Times New Roman"/>
        <family val="1"/>
      </rPr>
      <t>Q</t>
    </r>
    <r>
      <rPr>
        <b/>
        <i/>
        <vertAlign val="subscript"/>
        <sz val="11"/>
        <rFont val="Times New Roman"/>
        <family val="1"/>
      </rPr>
      <t>rsp</t>
    </r>
    <r>
      <rPr>
        <b/>
        <i/>
        <vertAlign val="subscript"/>
        <sz val="12"/>
        <rFont val="Times New Roman"/>
        <family val="1"/>
      </rPr>
      <t xml:space="preserve"> </t>
    </r>
    <r>
      <rPr>
        <sz val="10"/>
        <rFont val="Arial Narrow"/>
        <family val="2"/>
      </rPr>
      <t>[l/s</t>
    </r>
    <r>
      <rPr>
        <sz val="10"/>
        <rFont val="Calibri"/>
        <family val="2"/>
      </rPr>
      <t>·</t>
    </r>
    <r>
      <rPr>
        <sz val="10"/>
        <rFont val="Arial Narrow"/>
        <family val="2"/>
      </rPr>
      <t>ha]</t>
    </r>
  </si>
  <si>
    <r>
      <t xml:space="preserve">Zulässige Fördermenge    </t>
    </r>
    <r>
      <rPr>
        <b/>
        <i/>
        <sz val="11"/>
        <rFont val="Times New Roman"/>
        <family val="1"/>
      </rPr>
      <t>Q</t>
    </r>
    <r>
      <rPr>
        <b/>
        <i/>
        <vertAlign val="subscript"/>
        <sz val="11"/>
        <rFont val="Times New Roman"/>
        <family val="1"/>
      </rPr>
      <t>rej</t>
    </r>
    <r>
      <rPr>
        <b/>
        <i/>
        <vertAlign val="subscript"/>
        <sz val="12"/>
        <rFont val="Times New Roman"/>
        <family val="1"/>
      </rPr>
      <t xml:space="preserve"> </t>
    </r>
    <r>
      <rPr>
        <sz val="10"/>
        <rFont val="Arial Narrow"/>
        <family val="2"/>
      </rPr>
      <t>[l/s]</t>
    </r>
  </si>
  <si>
    <r>
      <t>Regenzeit</t>
    </r>
    <r>
      <rPr>
        <sz val="12"/>
        <rFont val="Times New Roman"/>
        <family val="1"/>
      </rPr>
      <t xml:space="preserve"> </t>
    </r>
    <r>
      <rPr>
        <b/>
        <i/>
        <sz val="12"/>
        <rFont val="Times New Roman"/>
        <family val="1"/>
      </rPr>
      <t>d</t>
    </r>
    <r>
      <rPr>
        <sz val="10"/>
        <rFont val="Arial Narrow"/>
        <family val="2"/>
      </rPr>
      <t xml:space="preserve"> [mn]</t>
    </r>
  </si>
  <si>
    <r>
      <t>Regenintensität</t>
    </r>
    <r>
      <rPr>
        <sz val="12"/>
        <rFont val="Times New Roman"/>
        <family val="1"/>
      </rPr>
      <t xml:space="preserve"> </t>
    </r>
    <r>
      <rPr>
        <b/>
        <i/>
        <sz val="11"/>
        <rFont val="Times New Roman"/>
        <family val="1"/>
      </rPr>
      <t>i(d,T)</t>
    </r>
    <r>
      <rPr>
        <sz val="10"/>
        <rFont val="Arial Narrow"/>
        <family val="2"/>
      </rPr>
      <t xml:space="preserve"> [mm/h]</t>
    </r>
  </si>
  <si>
    <r>
      <t xml:space="preserve">Spitzenabfluss </t>
    </r>
    <r>
      <rPr>
        <b/>
        <i/>
        <sz val="11"/>
        <rFont val="Times New Roman"/>
        <family val="1"/>
      </rPr>
      <t>Q</t>
    </r>
    <r>
      <rPr>
        <b/>
        <i/>
        <vertAlign val="subscript"/>
        <sz val="11"/>
        <rFont val="Times New Roman"/>
        <family val="1"/>
      </rPr>
      <t>(d)</t>
    </r>
    <r>
      <rPr>
        <sz val="10"/>
        <rFont val="Arial Narrow"/>
        <family val="2"/>
      </rPr>
      <t xml:space="preserve"> [l/s]</t>
    </r>
  </si>
  <si>
    <r>
      <t xml:space="preserve">Hochwasservolumen </t>
    </r>
    <r>
      <rPr>
        <b/>
        <i/>
        <sz val="11"/>
        <rFont val="Times New Roman"/>
        <family val="1"/>
      </rPr>
      <t>V</t>
    </r>
    <r>
      <rPr>
        <b/>
        <i/>
        <vertAlign val="subscript"/>
        <sz val="11"/>
        <rFont val="Times New Roman"/>
        <family val="1"/>
      </rPr>
      <t>c</t>
    </r>
    <r>
      <rPr>
        <sz val="10"/>
        <rFont val="Arial Narrow"/>
        <family val="2"/>
      </rPr>
      <t xml:space="preserve"> [m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>]</t>
    </r>
  </si>
  <si>
    <r>
      <t>Zulässiges Ausflussvolumen</t>
    </r>
    <r>
      <rPr>
        <sz val="12"/>
        <rFont val="Arial Narrow"/>
        <family val="2"/>
      </rPr>
      <t xml:space="preserve"> </t>
    </r>
    <r>
      <rPr>
        <b/>
        <i/>
        <sz val="11"/>
        <rFont val="Times New Roman"/>
        <family val="1"/>
      </rPr>
      <t>V</t>
    </r>
    <r>
      <rPr>
        <b/>
        <i/>
        <vertAlign val="subscript"/>
        <sz val="11"/>
        <rFont val="Times New Roman"/>
        <family val="1"/>
      </rPr>
      <t>rej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[m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>]</t>
    </r>
  </si>
  <si>
    <r>
      <t xml:space="preserve">Rückhaltevolumen </t>
    </r>
    <r>
      <rPr>
        <sz val="12"/>
        <rFont val="Times New Roman"/>
        <family val="1"/>
      </rPr>
      <t xml:space="preserve"> </t>
    </r>
    <r>
      <rPr>
        <b/>
        <i/>
        <sz val="11"/>
        <rFont val="Times New Roman"/>
        <family val="1"/>
      </rPr>
      <t>V</t>
    </r>
    <r>
      <rPr>
        <b/>
        <i/>
        <vertAlign val="subscript"/>
        <sz val="11"/>
        <rFont val="Times New Roman"/>
        <family val="1"/>
      </rPr>
      <t>ret</t>
    </r>
    <r>
      <rPr>
        <sz val="10"/>
        <rFont val="Arial Narrow"/>
        <family val="2"/>
      </rPr>
      <t xml:space="preserve"> [m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>]</t>
    </r>
  </si>
  <si>
    <t xml:space="preserve"> =&gt; Minimales Retentionsvolumen des Beckens :</t>
  </si>
  <si>
    <t>Konstruktionsbüro</t>
  </si>
  <si>
    <t xml:space="preserve">   Auszufüllende Zellen</t>
  </si>
  <si>
    <t>Date</t>
  </si>
  <si>
    <t xml:space="preserve">Datum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</si>
</sst>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7" x14ac:knownFonts="1"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vertAlign val="superscript"/>
      <sz val="10"/>
      <name val="Arial Narrow"/>
      <family val="2"/>
    </font>
    <font>
      <b/>
      <sz val="12"/>
      <color theme="0"/>
      <name val="Arial Narrow"/>
      <family val="2"/>
    </font>
    <font>
      <i/>
      <u/>
      <sz val="12"/>
      <name val="Arial Narrow"/>
      <family val="2"/>
    </font>
    <font>
      <sz val="10"/>
      <color rgb="FFFF0000"/>
      <name val="Arial Narrow"/>
      <family val="2"/>
    </font>
    <font>
      <b/>
      <sz val="10"/>
      <color rgb="FF0000FF"/>
      <name val="Arial Narrow"/>
      <family val="2"/>
    </font>
    <font>
      <sz val="12"/>
      <name val="Arial Narrow"/>
      <family val="2"/>
    </font>
    <font>
      <u/>
      <sz val="10"/>
      <name val="Arial Narrow"/>
      <family val="2"/>
    </font>
    <font>
      <b/>
      <i/>
      <sz val="12"/>
      <name val="Times New Roman"/>
      <family val="1"/>
    </font>
    <font>
      <b/>
      <sz val="10"/>
      <color rgb="FF0070C0"/>
      <name val="Arial Narrow"/>
      <family val="2"/>
    </font>
    <font>
      <b/>
      <sz val="10"/>
      <color rgb="FF0070C0"/>
      <name val="Arial"/>
      <family val="2"/>
    </font>
    <font>
      <sz val="8"/>
      <name val="Arial Narrow"/>
      <family val="2"/>
    </font>
    <font>
      <b/>
      <i/>
      <vertAlign val="subscript"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Calibri"/>
      <family val="2"/>
    </font>
    <font>
      <b/>
      <sz val="10"/>
      <color rgb="FF0000FF"/>
      <name val="Arial"/>
      <family val="2"/>
    </font>
    <font>
      <b/>
      <i/>
      <sz val="11"/>
      <name val="Times New Roman"/>
      <family val="1"/>
    </font>
    <font>
      <b/>
      <i/>
      <vertAlign val="subscript"/>
      <sz val="11"/>
      <name val="Times New Roman"/>
      <family val="1"/>
    </font>
    <font>
      <b/>
      <i/>
      <u/>
      <sz val="12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 Narrow"/>
      <family val="2"/>
    </font>
    <font>
      <b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/>
    <xf numFmtId="0" fontId="1" fillId="0" borderId="0" xfId="0" applyFont="1" applyFill="1" applyBorder="1"/>
    <xf numFmtId="3" fontId="7" fillId="4" borderId="1" xfId="0" applyNumberFormat="1" applyFont="1" applyFill="1" applyBorder="1" applyAlignment="1" applyProtection="1">
      <alignment horizontal="center" vertical="center"/>
      <protection locked="0"/>
    </xf>
    <xf numFmtId="4" fontId="7" fillId="4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3" fontId="1" fillId="6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9" fillId="3" borderId="1" xfId="0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/>
    </xf>
    <xf numFmtId="165" fontId="11" fillId="0" borderId="0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vertical="center"/>
    </xf>
    <xf numFmtId="2" fontId="11" fillId="0" borderId="0" xfId="0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Fill="1" applyBorder="1" applyAlignment="1" applyProtection="1">
      <alignment horizontal="left" vertical="center"/>
    </xf>
    <xf numFmtId="164" fontId="11" fillId="0" borderId="0" xfId="0" applyNumberFormat="1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1" fontId="1" fillId="0" borderId="0" xfId="0" applyNumberFormat="1" applyFont="1" applyBorder="1" applyAlignment="1" applyProtection="1">
      <alignment horizontal="center" vertical="center"/>
    </xf>
    <xf numFmtId="164" fontId="1" fillId="0" borderId="0" xfId="0" applyNumberFormat="1" applyFont="1" applyBorder="1" applyAlignment="1" applyProtection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Protection="1"/>
    <xf numFmtId="1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4" borderId="1" xfId="0" applyFont="1" applyFill="1" applyBorder="1" applyAlignment="1" applyProtection="1">
      <alignment vertical="center"/>
    </xf>
    <xf numFmtId="2" fontId="7" fillId="4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10" xfId="0" applyNumberFormat="1" applyFont="1" applyFill="1" applyBorder="1" applyAlignment="1" applyProtection="1">
      <alignment horizontal="center" vertical="center"/>
    </xf>
    <xf numFmtId="164" fontId="25" fillId="0" borderId="0" xfId="0" applyNumberFormat="1" applyFont="1"/>
    <xf numFmtId="0" fontId="25" fillId="0" borderId="0" xfId="0" applyFont="1" applyAlignment="1" applyProtection="1">
      <alignment horizontal="right" vertical="center"/>
    </xf>
    <xf numFmtId="165" fontId="1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24" fillId="0" borderId="0" xfId="0" applyFont="1"/>
    <xf numFmtId="0" fontId="0" fillId="0" borderId="0" xfId="0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4" fontId="2" fillId="0" borderId="0" xfId="0" applyNumberFormat="1" applyFont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2" fontId="7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vertical="center"/>
      <protection locked="0"/>
    </xf>
    <xf numFmtId="0" fontId="18" fillId="4" borderId="7" xfId="0" applyFont="1" applyFill="1" applyBorder="1" applyAlignment="1" applyProtection="1">
      <alignment vertical="center"/>
      <protection locked="0"/>
    </xf>
    <xf numFmtId="0" fontId="18" fillId="4" borderId="8" xfId="0" applyFont="1" applyFill="1" applyBorder="1" applyAlignment="1" applyProtection="1">
      <alignment vertical="center"/>
      <protection locked="0"/>
    </xf>
    <xf numFmtId="0" fontId="7" fillId="4" borderId="1" xfId="0" applyFont="1" applyFill="1" applyBorder="1" applyAlignment="1" applyProtection="1">
      <alignment vertical="center"/>
      <protection locked="0"/>
    </xf>
    <xf numFmtId="0" fontId="18" fillId="4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164" fontId="2" fillId="0" borderId="4" xfId="0" applyNumberFormat="1" applyFont="1" applyFill="1" applyBorder="1" applyAlignment="1" applyProtection="1">
      <alignment horizontal="center" vertical="center"/>
    </xf>
    <xf numFmtId="164" fontId="24" fillId="0" borderId="8" xfId="0" applyNumberFormat="1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</xdr:col>
      <xdr:colOff>19050</xdr:colOff>
      <xdr:row>3</xdr:row>
      <xdr:rowOff>186554</xdr:rowOff>
    </xdr:to>
    <xdr:pic>
      <xdr:nvPicPr>
        <xdr:cNvPr id="6" name="Image 1" descr="Logo Fin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771525" cy="69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</xdr:col>
      <xdr:colOff>19050</xdr:colOff>
      <xdr:row>3</xdr:row>
      <xdr:rowOff>186554</xdr:rowOff>
    </xdr:to>
    <xdr:pic>
      <xdr:nvPicPr>
        <xdr:cNvPr id="2" name="Image 1" descr="Logo Fin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771525" cy="69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showGridLines="0" topLeftCell="A37" zoomScaleNormal="100" workbookViewId="0">
      <selection activeCell="C13" sqref="C13:F13"/>
    </sheetView>
  </sheetViews>
  <sheetFormatPr baseColWidth="10" defaultRowHeight="12.75" x14ac:dyDescent="0.2"/>
  <cols>
    <col min="1" max="1" width="12.7109375" style="10" customWidth="1"/>
    <col min="2" max="2" width="14" style="10" customWidth="1"/>
    <col min="3" max="3" width="12.7109375" style="10" customWidth="1"/>
    <col min="4" max="4" width="13.42578125" style="10" customWidth="1"/>
    <col min="5" max="5" width="13.7109375" style="10" customWidth="1"/>
    <col min="6" max="6" width="14.140625" style="10" customWidth="1"/>
    <col min="7" max="16384" width="11.42578125" style="1"/>
  </cols>
  <sheetData>
    <row r="1" spans="1:10" ht="15" customHeight="1" x14ac:dyDescent="0.2">
      <c r="C1" s="11" t="s">
        <v>62</v>
      </c>
    </row>
    <row r="2" spans="1:10" ht="15" customHeight="1" x14ac:dyDescent="0.2">
      <c r="C2" s="69" t="s">
        <v>60</v>
      </c>
    </row>
    <row r="3" spans="1:10" ht="15" customHeight="1" x14ac:dyDescent="0.2">
      <c r="C3" s="11" t="s">
        <v>63</v>
      </c>
    </row>
    <row r="4" spans="1:10" ht="15" customHeight="1" x14ac:dyDescent="0.2">
      <c r="C4" s="69" t="s">
        <v>61</v>
      </c>
    </row>
    <row r="5" spans="1:10" ht="6" customHeight="1" x14ac:dyDescent="0.2">
      <c r="A5" s="12"/>
      <c r="B5" s="12"/>
      <c r="C5" s="13"/>
      <c r="D5" s="13"/>
      <c r="E5" s="13"/>
      <c r="F5" s="13"/>
    </row>
    <row r="6" spans="1:10" ht="9" customHeight="1" x14ac:dyDescent="0.2"/>
    <row r="7" spans="1:10" ht="18" customHeight="1" x14ac:dyDescent="0.2">
      <c r="A7" s="72" t="s">
        <v>8</v>
      </c>
      <c r="B7" s="73"/>
      <c r="C7" s="73"/>
      <c r="D7" s="73"/>
      <c r="E7" s="73"/>
      <c r="F7" s="14"/>
    </row>
    <row r="8" spans="1:10" ht="3.95" customHeight="1" x14ac:dyDescent="0.2">
      <c r="A8" s="15"/>
      <c r="B8" s="15"/>
      <c r="C8" s="15"/>
    </row>
    <row r="9" spans="1:10" ht="18" customHeight="1" x14ac:dyDescent="0.2">
      <c r="A9" s="16" t="s">
        <v>0</v>
      </c>
      <c r="B9" s="15"/>
      <c r="C9" s="15"/>
    </row>
    <row r="10" spans="1:10" ht="15" customHeight="1" x14ac:dyDescent="0.2">
      <c r="A10" s="15" t="s">
        <v>0</v>
      </c>
      <c r="B10" s="15"/>
      <c r="C10" s="79" t="s">
        <v>7</v>
      </c>
      <c r="D10" s="80"/>
      <c r="E10" s="80"/>
      <c r="F10" s="80"/>
    </row>
    <row r="11" spans="1:10" ht="15" customHeight="1" x14ac:dyDescent="0.2">
      <c r="A11" s="15" t="s">
        <v>1</v>
      </c>
      <c r="B11" s="15"/>
      <c r="C11" s="79" t="s">
        <v>7</v>
      </c>
      <c r="D11" s="80"/>
      <c r="E11" s="80"/>
      <c r="F11" s="80"/>
    </row>
    <row r="12" spans="1:10" ht="15" customHeight="1" x14ac:dyDescent="0.2">
      <c r="A12" s="15" t="s">
        <v>2</v>
      </c>
      <c r="B12" s="15"/>
      <c r="C12" s="79" t="s">
        <v>6</v>
      </c>
      <c r="D12" s="80"/>
      <c r="E12" s="80"/>
      <c r="F12" s="80"/>
      <c r="H12" s="2"/>
      <c r="I12" s="2"/>
      <c r="J12" s="2"/>
    </row>
    <row r="13" spans="1:10" ht="15" customHeight="1" x14ac:dyDescent="0.2">
      <c r="A13" s="15" t="s">
        <v>38</v>
      </c>
      <c r="B13" s="15"/>
      <c r="C13" s="79" t="s">
        <v>48</v>
      </c>
      <c r="D13" s="80"/>
      <c r="E13" s="80"/>
      <c r="F13" s="80"/>
      <c r="H13" s="2"/>
      <c r="I13" s="2"/>
      <c r="J13" s="2"/>
    </row>
    <row r="14" spans="1:10" s="2" customFormat="1" ht="6" customHeight="1" x14ac:dyDescent="0.2">
      <c r="A14" s="15"/>
      <c r="B14" s="15"/>
      <c r="C14" s="17"/>
      <c r="D14" s="18"/>
      <c r="E14" s="18"/>
      <c r="F14" s="18"/>
    </row>
    <row r="15" spans="1:10" s="2" customFormat="1" ht="18" customHeight="1" x14ac:dyDescent="0.2">
      <c r="A15" s="16" t="s">
        <v>11</v>
      </c>
      <c r="B15" s="15"/>
      <c r="C15" s="17"/>
      <c r="D15" s="18"/>
      <c r="E15" s="18"/>
      <c r="F15" s="18"/>
    </row>
    <row r="16" spans="1:10" ht="15" customHeight="1" x14ac:dyDescent="0.2">
      <c r="A16" s="15" t="s">
        <v>9</v>
      </c>
      <c r="B16" s="15"/>
      <c r="C16" s="15" t="s">
        <v>10</v>
      </c>
      <c r="D16" s="15"/>
      <c r="H16" s="2"/>
      <c r="I16" s="2"/>
      <c r="J16" s="2"/>
    </row>
    <row r="17" spans="1:10" ht="15" customHeight="1" x14ac:dyDescent="0.2">
      <c r="A17" s="15" t="s">
        <v>13</v>
      </c>
      <c r="B17" s="15"/>
      <c r="C17" s="15" t="s">
        <v>3</v>
      </c>
      <c r="H17" s="2"/>
      <c r="I17" s="2"/>
      <c r="J17" s="2"/>
    </row>
    <row r="18" spans="1:10" ht="6" customHeight="1" x14ac:dyDescent="0.2">
      <c r="A18" s="15"/>
      <c r="B18" s="15"/>
      <c r="C18" s="15"/>
      <c r="H18" s="2"/>
      <c r="I18" s="2"/>
      <c r="J18" s="2"/>
    </row>
    <row r="19" spans="1:10" ht="18" customHeight="1" x14ac:dyDescent="0.2">
      <c r="A19" s="19" t="s">
        <v>39</v>
      </c>
      <c r="B19" s="15"/>
      <c r="C19" s="15"/>
      <c r="H19" s="2"/>
      <c r="I19" s="2"/>
      <c r="J19" s="2"/>
    </row>
    <row r="20" spans="1:10" ht="15" customHeight="1" x14ac:dyDescent="0.2">
      <c r="A20" s="15" t="s">
        <v>23</v>
      </c>
      <c r="B20" s="15"/>
      <c r="C20" s="5" t="s">
        <v>25</v>
      </c>
      <c r="D20" s="5" t="s">
        <v>24</v>
      </c>
      <c r="E20" s="5" t="s">
        <v>26</v>
      </c>
      <c r="F20" s="5" t="s">
        <v>27</v>
      </c>
    </row>
    <row r="21" spans="1:10" ht="15" customHeight="1" x14ac:dyDescent="0.2">
      <c r="A21" s="15" t="s">
        <v>34</v>
      </c>
      <c r="B21" s="15"/>
      <c r="C21" s="5">
        <v>800</v>
      </c>
      <c r="D21" s="5">
        <v>600</v>
      </c>
      <c r="E21" s="5">
        <v>400</v>
      </c>
      <c r="F21" s="5">
        <v>0</v>
      </c>
    </row>
    <row r="22" spans="1:10" ht="15" customHeight="1" x14ac:dyDescent="0.2">
      <c r="A22" s="15" t="s">
        <v>35</v>
      </c>
      <c r="B22" s="15"/>
      <c r="C22" s="6">
        <v>1</v>
      </c>
      <c r="D22" s="6">
        <v>1</v>
      </c>
      <c r="E22" s="6">
        <v>0.2</v>
      </c>
      <c r="F22" s="6">
        <v>0</v>
      </c>
    </row>
    <row r="23" spans="1:10" s="4" customFormat="1" ht="9" customHeight="1" x14ac:dyDescent="0.2">
      <c r="A23" s="20"/>
      <c r="B23" s="20"/>
      <c r="C23" s="21"/>
      <c r="D23" s="22"/>
      <c r="E23" s="23"/>
      <c r="F23" s="23"/>
    </row>
    <row r="24" spans="1:10" s="4" customFormat="1" ht="15" customHeight="1" x14ac:dyDescent="0.2">
      <c r="A24" s="20"/>
      <c r="B24" s="20"/>
      <c r="C24" s="83" t="s">
        <v>32</v>
      </c>
      <c r="D24" s="82"/>
      <c r="E24" s="81" t="s">
        <v>33</v>
      </c>
      <c r="F24" s="82"/>
    </row>
    <row r="25" spans="1:10" s="4" customFormat="1" ht="15" customHeight="1" x14ac:dyDescent="0.2">
      <c r="A25" s="20"/>
      <c r="B25" s="20"/>
      <c r="C25" s="24" t="s">
        <v>28</v>
      </c>
      <c r="D25" s="24" t="s">
        <v>29</v>
      </c>
      <c r="E25" s="24" t="s">
        <v>30</v>
      </c>
      <c r="F25" s="24" t="s">
        <v>31</v>
      </c>
    </row>
    <row r="26" spans="1:10" s="4" customFormat="1" ht="15" customHeight="1" x14ac:dyDescent="0.2">
      <c r="A26" s="20" t="s">
        <v>46</v>
      </c>
      <c r="B26" s="20"/>
      <c r="C26" s="25">
        <f>C21+D21+E21+F21</f>
        <v>1800</v>
      </c>
      <c r="D26" s="26">
        <f>C26/10000</f>
        <v>0.18</v>
      </c>
      <c r="E26" s="25">
        <f>(C21*C22)+(D21*D22)+(E21*E22)+(F21*F22)</f>
        <v>1480</v>
      </c>
      <c r="F26" s="26">
        <f>E26/10000</f>
        <v>0.14799999999999999</v>
      </c>
    </row>
    <row r="27" spans="1:10" ht="6" customHeight="1" x14ac:dyDescent="0.2">
      <c r="A27" s="15"/>
      <c r="B27" s="15"/>
      <c r="C27" s="15"/>
      <c r="D27" s="27"/>
    </row>
    <row r="28" spans="1:10" ht="15" customHeight="1" x14ac:dyDescent="0.2">
      <c r="A28" s="19" t="s">
        <v>40</v>
      </c>
      <c r="B28" s="15"/>
      <c r="C28" s="15"/>
      <c r="D28" s="27"/>
      <c r="F28" s="59" t="s">
        <v>47</v>
      </c>
    </row>
    <row r="29" spans="1:10" ht="18" customHeight="1" x14ac:dyDescent="0.2">
      <c r="B29" s="15"/>
      <c r="C29" s="15"/>
      <c r="D29" s="28" t="s">
        <v>4</v>
      </c>
      <c r="E29" s="28" t="s">
        <v>5</v>
      </c>
      <c r="F29" s="58">
        <v>1</v>
      </c>
    </row>
    <row r="30" spans="1:10" ht="15" customHeight="1" x14ac:dyDescent="0.2">
      <c r="A30" s="15" t="s">
        <v>17</v>
      </c>
      <c r="D30" s="74" t="s">
        <v>36</v>
      </c>
      <c r="E30" s="75"/>
      <c r="F30" s="58">
        <v>1.5</v>
      </c>
    </row>
    <row r="31" spans="1:10" ht="15" customHeight="1" x14ac:dyDescent="0.2">
      <c r="A31" s="15" t="s">
        <v>45</v>
      </c>
      <c r="D31" s="29">
        <f>IF(D30="Bas Valais",36.77,IF(D30="Val d'Entremont",40.17,IF(D30="Plaine du Rhône",16.6,IF(D30="Rive droite du Rhône",37.87,IF(D30="Rive gauche du Rhône",28.81,IF(D30="Haut Valais",27.48))))))</f>
        <v>16.600000000000001</v>
      </c>
      <c r="E31" s="26">
        <f>IF(D30="Bas Valais",0.299,IF(D30="Val d'Entremont",0.495,IF(D30="Plaine du Rhône",0.184,IF(D30="Rive droite du Rhône",0.303,IF(D30="Rive gauche du Rhône",0.3961,IF(D30="Haut Valais",0.384))))))</f>
        <v>0.184</v>
      </c>
      <c r="F31" s="58">
        <v>2</v>
      </c>
    </row>
    <row r="32" spans="1:10" ht="6" customHeight="1" x14ac:dyDescent="0.2">
      <c r="A32" s="15"/>
      <c r="D32" s="31"/>
      <c r="E32" s="32"/>
      <c r="F32" s="30"/>
    </row>
    <row r="33" spans="1:6" ht="15" customHeight="1" x14ac:dyDescent="0.2">
      <c r="A33" s="15" t="s">
        <v>18</v>
      </c>
      <c r="B33" s="15"/>
      <c r="C33" s="15"/>
      <c r="D33" s="9">
        <v>1</v>
      </c>
      <c r="E33" s="60" t="s">
        <v>51</v>
      </c>
      <c r="F33" s="30"/>
    </row>
    <row r="34" spans="1:6" ht="6" customHeight="1" x14ac:dyDescent="0.2">
      <c r="A34" s="15"/>
      <c r="B34" s="15"/>
      <c r="C34" s="15"/>
      <c r="D34" s="33"/>
      <c r="E34" s="34"/>
      <c r="F34" s="30"/>
    </row>
    <row r="35" spans="1:6" s="2" customFormat="1" ht="15.75" x14ac:dyDescent="0.2">
      <c r="A35" s="19" t="s">
        <v>43</v>
      </c>
      <c r="B35" s="15"/>
      <c r="C35" s="15"/>
      <c r="D35" s="33"/>
      <c r="E35" s="34"/>
      <c r="F35" s="30"/>
    </row>
    <row r="36" spans="1:6" s="2" customFormat="1" ht="15" customHeight="1" x14ac:dyDescent="0.2">
      <c r="A36" s="15" t="s">
        <v>37</v>
      </c>
      <c r="B36" s="15"/>
      <c r="C36" s="15"/>
      <c r="D36" s="56">
        <v>0.2</v>
      </c>
      <c r="E36" s="35" t="s">
        <v>49</v>
      </c>
      <c r="F36" s="30"/>
    </row>
    <row r="37" spans="1:6" s="2" customFormat="1" ht="9" customHeight="1" x14ac:dyDescent="0.2">
      <c r="A37" s="15"/>
      <c r="B37" s="15"/>
      <c r="C37" s="15"/>
      <c r="D37" s="33"/>
      <c r="E37" s="35"/>
      <c r="F37" s="30"/>
    </row>
    <row r="38" spans="1:6" s="2" customFormat="1" ht="15" customHeight="1" x14ac:dyDescent="0.2">
      <c r="A38" s="15"/>
      <c r="B38" s="15"/>
      <c r="C38" s="81" t="s">
        <v>41</v>
      </c>
      <c r="D38" s="84"/>
      <c r="E38" s="81" t="s">
        <v>58</v>
      </c>
      <c r="F38" s="84"/>
    </row>
    <row r="39" spans="1:6" s="2" customFormat="1" ht="15.95" customHeight="1" x14ac:dyDescent="0.2">
      <c r="A39" s="15" t="s">
        <v>44</v>
      </c>
      <c r="B39" s="15"/>
      <c r="C39" s="87">
        <f>B44*D36*2.78</f>
        <v>21.266359447004607</v>
      </c>
      <c r="D39" s="88"/>
      <c r="E39" s="85">
        <f>C39*D26</f>
        <v>3.8279447004608294</v>
      </c>
      <c r="F39" s="86"/>
    </row>
    <row r="40" spans="1:6" s="2" customFormat="1" ht="9" customHeight="1" x14ac:dyDescent="0.2">
      <c r="A40" s="15"/>
      <c r="B40" s="15"/>
      <c r="C40" s="15"/>
      <c r="D40" s="36"/>
      <c r="E40" s="15"/>
      <c r="F40" s="15"/>
    </row>
    <row r="41" spans="1:6" s="2" customFormat="1" ht="31.5" x14ac:dyDescent="0.2">
      <c r="A41" s="37" t="s">
        <v>22</v>
      </c>
      <c r="B41" s="37" t="s">
        <v>19</v>
      </c>
      <c r="C41" s="37" t="s">
        <v>21</v>
      </c>
      <c r="D41" s="37" t="s">
        <v>20</v>
      </c>
      <c r="E41" s="38" t="s">
        <v>15</v>
      </c>
      <c r="F41" s="39" t="s">
        <v>16</v>
      </c>
    </row>
    <row r="42" spans="1:6" x14ac:dyDescent="0.2">
      <c r="A42" s="40">
        <v>5</v>
      </c>
      <c r="B42" s="41">
        <f t="shared" ref="B42:B51" si="0">$D$31/((A42/60)+$E$31)</f>
        <v>62.094763092269339</v>
      </c>
      <c r="C42" s="42">
        <f t="shared" ref="C42:C51" si="1">$F$26*B42*2.78*$D$33</f>
        <v>25.548269326683293</v>
      </c>
      <c r="D42" s="43">
        <f>(C42/1000)*A42*60</f>
        <v>7.6644807980049876</v>
      </c>
      <c r="E42" s="44">
        <f>($E$39/1000)*A42*60</f>
        <v>1.1483834101382489</v>
      </c>
      <c r="F42" s="45">
        <f>IF(D42-E42&lt;=0,"-",D42-E42)</f>
        <v>6.516097387866739</v>
      </c>
    </row>
    <row r="43" spans="1:6" x14ac:dyDescent="0.2">
      <c r="A43" s="40">
        <v>10</v>
      </c>
      <c r="B43" s="41">
        <f t="shared" si="0"/>
        <v>47.338403041825096</v>
      </c>
      <c r="C43" s="42">
        <f t="shared" si="1"/>
        <v>19.476912547528514</v>
      </c>
      <c r="D43" s="43">
        <f t="shared" ref="D43:D51" si="2">(C43/1000)*A43*60</f>
        <v>11.686147528517107</v>
      </c>
      <c r="E43" s="44">
        <f t="shared" ref="E43:E51" si="3">($E$39/1000)*A43*60</f>
        <v>2.2967668202764977</v>
      </c>
      <c r="F43" s="45">
        <f t="shared" ref="F43:F51" si="4">IF(D43-E43&lt;=0,"-",D43-E43)</f>
        <v>9.3893807082406102</v>
      </c>
    </row>
    <row r="44" spans="1:6" x14ac:dyDescent="0.2">
      <c r="A44" s="40">
        <v>15</v>
      </c>
      <c r="B44" s="41">
        <f t="shared" si="0"/>
        <v>38.248847926267281</v>
      </c>
      <c r="C44" s="42">
        <f t="shared" si="1"/>
        <v>15.737105990783407</v>
      </c>
      <c r="D44" s="43">
        <f t="shared" si="2"/>
        <v>14.163395391705068</v>
      </c>
      <c r="E44" s="44">
        <f t="shared" si="3"/>
        <v>3.4451502304147463</v>
      </c>
      <c r="F44" s="45">
        <f t="shared" si="4"/>
        <v>10.718245161290321</v>
      </c>
    </row>
    <row r="45" spans="1:6" x14ac:dyDescent="0.2">
      <c r="A45" s="40">
        <v>20</v>
      </c>
      <c r="B45" s="41">
        <f t="shared" si="0"/>
        <v>32.087628865979383</v>
      </c>
      <c r="C45" s="42">
        <f t="shared" si="1"/>
        <v>13.202134020618555</v>
      </c>
      <c r="D45" s="43">
        <f t="shared" si="2"/>
        <v>15.842560824742266</v>
      </c>
      <c r="E45" s="44">
        <f t="shared" si="3"/>
        <v>4.5935336405529954</v>
      </c>
      <c r="F45" s="45">
        <f t="shared" si="4"/>
        <v>11.24902718418927</v>
      </c>
    </row>
    <row r="46" spans="1:6" x14ac:dyDescent="0.2">
      <c r="A46" s="40">
        <v>30</v>
      </c>
      <c r="B46" s="41">
        <f t="shared" si="0"/>
        <v>24.26900584795322</v>
      </c>
      <c r="C46" s="42">
        <f t="shared" si="1"/>
        <v>9.9852397660818717</v>
      </c>
      <c r="D46" s="43">
        <f t="shared" si="2"/>
        <v>17.97343157894737</v>
      </c>
      <c r="E46" s="44">
        <f t="shared" si="3"/>
        <v>6.8903004608294927</v>
      </c>
      <c r="F46" s="45">
        <f t="shared" si="4"/>
        <v>11.083131118117876</v>
      </c>
    </row>
    <row r="47" spans="1:6" ht="12.75" customHeight="1" x14ac:dyDescent="0.2">
      <c r="A47" s="40">
        <v>40</v>
      </c>
      <c r="B47" s="41">
        <f t="shared" si="0"/>
        <v>19.514106583072103</v>
      </c>
      <c r="C47" s="42">
        <f t="shared" si="1"/>
        <v>8.0288840125391854</v>
      </c>
      <c r="D47" s="43">
        <f t="shared" si="2"/>
        <v>19.269321630094044</v>
      </c>
      <c r="E47" s="44">
        <f t="shared" si="3"/>
        <v>9.1870672811059908</v>
      </c>
      <c r="F47" s="45">
        <f t="shared" si="4"/>
        <v>10.082254348988053</v>
      </c>
    </row>
    <row r="48" spans="1:6" x14ac:dyDescent="0.2">
      <c r="A48" s="40">
        <v>60</v>
      </c>
      <c r="B48" s="41">
        <f t="shared" si="0"/>
        <v>14.020270270270272</v>
      </c>
      <c r="C48" s="42">
        <f t="shared" si="1"/>
        <v>5.7685000000000004</v>
      </c>
      <c r="D48" s="43">
        <f t="shared" si="2"/>
        <v>20.7666</v>
      </c>
      <c r="E48" s="44">
        <f t="shared" si="3"/>
        <v>13.780600921658985</v>
      </c>
      <c r="F48" s="45">
        <f t="shared" si="4"/>
        <v>6.9859990783410151</v>
      </c>
    </row>
    <row r="49" spans="1:8" x14ac:dyDescent="0.2">
      <c r="A49" s="40">
        <v>90</v>
      </c>
      <c r="B49" s="41">
        <f t="shared" si="0"/>
        <v>9.8574821852731596</v>
      </c>
      <c r="C49" s="42">
        <f t="shared" si="1"/>
        <v>4.055762470308788</v>
      </c>
      <c r="D49" s="43">
        <f t="shared" si="2"/>
        <v>21.901117339667451</v>
      </c>
      <c r="E49" s="44">
        <f t="shared" si="3"/>
        <v>20.670901382488477</v>
      </c>
      <c r="F49" s="45">
        <f t="shared" si="4"/>
        <v>1.2302159571789737</v>
      </c>
    </row>
    <row r="50" spans="1:8" x14ac:dyDescent="0.2">
      <c r="A50" s="40">
        <v>120</v>
      </c>
      <c r="B50" s="41">
        <f t="shared" si="0"/>
        <v>7.6007326007326004</v>
      </c>
      <c r="C50" s="42">
        <f t="shared" si="1"/>
        <v>3.127245421245421</v>
      </c>
      <c r="D50" s="43">
        <f t="shared" si="2"/>
        <v>22.516167032967033</v>
      </c>
      <c r="E50" s="44">
        <f t="shared" si="3"/>
        <v>27.561201843317971</v>
      </c>
      <c r="F50" s="45" t="str">
        <f t="shared" si="4"/>
        <v>-</v>
      </c>
    </row>
    <row r="51" spans="1:8" x14ac:dyDescent="0.2">
      <c r="A51" s="40">
        <v>180</v>
      </c>
      <c r="B51" s="41">
        <f t="shared" si="0"/>
        <v>5.2135678391959797</v>
      </c>
      <c r="C51" s="42">
        <f t="shared" si="1"/>
        <v>2.1450703517587937</v>
      </c>
      <c r="D51" s="43">
        <f t="shared" si="2"/>
        <v>23.166759798994974</v>
      </c>
      <c r="E51" s="44">
        <f t="shared" si="3"/>
        <v>41.341802764976954</v>
      </c>
      <c r="F51" s="46" t="str">
        <f t="shared" si="4"/>
        <v>-</v>
      </c>
    </row>
    <row r="52" spans="1:8" ht="6" customHeight="1" x14ac:dyDescent="0.2">
      <c r="A52" s="47"/>
      <c r="B52" s="48"/>
      <c r="C52" s="49"/>
      <c r="D52" s="50"/>
      <c r="E52" s="50"/>
      <c r="F52" s="31"/>
    </row>
    <row r="53" spans="1:8" x14ac:dyDescent="0.2">
      <c r="A53" s="51"/>
      <c r="B53" s="48"/>
      <c r="C53" s="15" t="s">
        <v>42</v>
      </c>
      <c r="D53" s="51"/>
      <c r="E53" s="49"/>
      <c r="F53" s="57">
        <f>MAX(F42:F51)</f>
        <v>11.24902718418927</v>
      </c>
      <c r="G53" s="8"/>
      <c r="H53" s="7"/>
    </row>
    <row r="54" spans="1:8" ht="12" customHeight="1" x14ac:dyDescent="0.2">
      <c r="A54" s="47"/>
      <c r="B54" s="48"/>
      <c r="C54" s="49"/>
      <c r="D54" s="49"/>
      <c r="E54" s="49"/>
      <c r="F54" s="52"/>
    </row>
    <row r="55" spans="1:8" ht="18" customHeight="1" x14ac:dyDescent="0.2">
      <c r="A55" s="53" t="s">
        <v>12</v>
      </c>
      <c r="B55" s="76" t="s">
        <v>7</v>
      </c>
      <c r="C55" s="77"/>
      <c r="D55" s="77"/>
      <c r="E55" s="77"/>
      <c r="F55" s="78"/>
    </row>
    <row r="56" spans="1:8" ht="18" customHeight="1" x14ac:dyDescent="0.2">
      <c r="A56" s="53"/>
      <c r="B56" s="53"/>
      <c r="C56" s="53"/>
      <c r="D56" s="53"/>
      <c r="E56" s="70" t="s">
        <v>104</v>
      </c>
      <c r="F56" s="71">
        <f ca="1">TODAY()</f>
        <v>44019</v>
      </c>
    </row>
    <row r="57" spans="1:8" s="3" customFormat="1" ht="15.75" customHeight="1" x14ac:dyDescent="0.2">
      <c r="A57" s="10"/>
      <c r="B57" s="10"/>
      <c r="C57" s="10"/>
      <c r="D57" s="10"/>
      <c r="E57" s="10"/>
      <c r="F57" s="10"/>
    </row>
    <row r="58" spans="1:8" s="3" customFormat="1" ht="6" customHeight="1" x14ac:dyDescent="0.2">
      <c r="A58" s="54"/>
      <c r="B58" s="54"/>
      <c r="C58" s="54"/>
      <c r="D58" s="10"/>
      <c r="E58" s="10"/>
      <c r="F58" s="10"/>
    </row>
    <row r="59" spans="1:8" x14ac:dyDescent="0.2">
      <c r="A59" s="55"/>
      <c r="B59" s="10" t="s">
        <v>14</v>
      </c>
    </row>
    <row r="60" spans="1:8" ht="18" customHeight="1" x14ac:dyDescent="0.2">
      <c r="A60" s="20"/>
    </row>
  </sheetData>
  <sheetProtection algorithmName="SHA-512" hashValue="TlbP1PPdzo93z/jDRZyHEmL10p1qsX6DAH1vcOBgS3fXeY6pGRLhsL1KqYcUOw32rFoyG95+2G77Uj2k0ru13A==" saltValue="Bo5JYGAJO5UF4IFqCNIW/A==" spinCount="100000" sheet="1" selectLockedCells="1"/>
  <protectedRanges>
    <protectedRange sqref="B55:F55" name="Plage6"/>
    <protectedRange sqref="E39" name="Plage4"/>
    <protectedRange sqref="C20:F22" name="Plage2"/>
    <protectedRange sqref="C10:F13" name="Plage1"/>
    <protectedRange sqref="D30:E30" name="Plage3"/>
    <protectedRange sqref="D33" name="Plage5"/>
  </protectedRanges>
  <mergeCells count="13">
    <mergeCell ref="A7:E7"/>
    <mergeCell ref="D30:E30"/>
    <mergeCell ref="B55:F55"/>
    <mergeCell ref="C12:F12"/>
    <mergeCell ref="C10:F10"/>
    <mergeCell ref="C11:F11"/>
    <mergeCell ref="C13:F13"/>
    <mergeCell ref="E24:F24"/>
    <mergeCell ref="C24:D24"/>
    <mergeCell ref="C38:D38"/>
    <mergeCell ref="E39:F39"/>
    <mergeCell ref="E38:F38"/>
    <mergeCell ref="C39:D39"/>
  </mergeCells>
  <phoneticPr fontId="0" type="noConversion"/>
  <dataValidations count="2">
    <dataValidation type="list" allowBlank="1" showInputMessage="1" showErrorMessage="1" sqref="D37">
      <formula1>"0.10, 0.11, 0.12, 0.13, 0.14, 0.15, 0.16, 0.17, 0.18, 0.19, 0.20"</formula1>
    </dataValidation>
    <dataValidation type="list" allowBlank="1" showInputMessage="1" showErrorMessage="1" sqref="K29">
      <formula1>$F$29:$F$31</formula1>
    </dataValidation>
  </dataValidations>
  <pageMargins left="0.98425196850393704" right="0.47244094488188981" top="0.59055118110236227" bottom="0.62992125984251968" header="0.51181102362204722" footer="0.51181102362204722"/>
  <pageSetup paperSize="9" scale="95" orientation="portrait" r:id="rId1"/>
  <headerFooter alignWithMargins="0">
    <oddFooter>&amp;L&amp;8&amp;F&amp;R&amp;8&amp;D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Feuil1!$C$8:$C$13</xm:f>
          </x14:formula1>
          <xm:sqref>D30:E30</xm:sqref>
        </x14:dataValidation>
        <x14:dataValidation type="list" allowBlank="1" showInputMessage="1" showErrorMessage="1">
          <x14:formula1>
            <xm:f>Feuil1!$A$8:$A$10</xm:f>
          </x14:formula1>
          <xm:sqref>D33</xm:sqref>
        </x14:dataValidation>
        <x14:dataValidation type="list" allowBlank="1" showInputMessage="1" showErrorMessage="1">
          <x14:formula1>
            <xm:f>Feuil1!$B$8:$B$28</xm:f>
          </x14:formula1>
          <xm:sqref>C22:F22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60"/>
  <sheetViews>
    <sheetView showGridLines="0" tabSelected="1" zoomScaleNormal="100" workbookViewId="0">
      <selection activeCell="C10" sqref="C10:F10"/>
    </sheetView>
  </sheetViews>
  <sheetFormatPr baseColWidth="10" defaultRowHeight="12.75" x14ac:dyDescent="0.2"/>
  <cols>
    <col min="1" max="1" width="12.7109375" style="10" customWidth="1"/>
    <col min="2" max="2" width="19.85546875" style="10" customWidth="1"/>
    <col min="3" max="3" width="17.28515625" style="10" customWidth="1"/>
    <col min="4" max="4" width="16.42578125" style="10" customWidth="1"/>
    <col min="5" max="5" width="16.140625" style="10" customWidth="1"/>
    <col min="6" max="6" width="14.140625" style="10" customWidth="1"/>
    <col min="7" max="16384" width="11.42578125" style="1"/>
  </cols>
  <sheetData>
    <row r="1" spans="1:10" ht="15" customHeight="1" x14ac:dyDescent="0.2">
      <c r="C1" s="11" t="s">
        <v>62</v>
      </c>
    </row>
    <row r="2" spans="1:10" ht="15" customHeight="1" x14ac:dyDescent="0.2">
      <c r="C2" s="69" t="s">
        <v>65</v>
      </c>
    </row>
    <row r="3" spans="1:10" ht="15" customHeight="1" x14ac:dyDescent="0.2">
      <c r="C3" s="11" t="s">
        <v>64</v>
      </c>
    </row>
    <row r="4" spans="1:10" ht="15" customHeight="1" x14ac:dyDescent="0.2">
      <c r="C4" s="69" t="s">
        <v>61</v>
      </c>
    </row>
    <row r="5" spans="1:10" ht="6" customHeight="1" x14ac:dyDescent="0.2">
      <c r="A5" s="12"/>
      <c r="B5" s="12"/>
      <c r="C5" s="13"/>
      <c r="D5" s="13"/>
      <c r="E5" s="13"/>
      <c r="F5" s="13"/>
    </row>
    <row r="6" spans="1:10" ht="9" customHeight="1" x14ac:dyDescent="0.2"/>
    <row r="7" spans="1:10" ht="18" customHeight="1" x14ac:dyDescent="0.2">
      <c r="A7" s="72" t="s">
        <v>66</v>
      </c>
      <c r="B7" s="73"/>
      <c r="C7" s="73"/>
      <c r="D7" s="73"/>
      <c r="E7" s="73"/>
      <c r="F7" s="68"/>
    </row>
    <row r="8" spans="1:10" ht="3.95" customHeight="1" x14ac:dyDescent="0.2">
      <c r="A8" s="15"/>
      <c r="B8" s="15"/>
      <c r="C8" s="15"/>
    </row>
    <row r="9" spans="1:10" ht="18" customHeight="1" x14ac:dyDescent="0.2">
      <c r="A9" s="16" t="s">
        <v>0</v>
      </c>
      <c r="B9" s="15"/>
      <c r="C9" s="15"/>
    </row>
    <row r="10" spans="1:10" ht="15" customHeight="1" x14ac:dyDescent="0.2">
      <c r="A10" s="15" t="s">
        <v>0</v>
      </c>
      <c r="B10" s="15"/>
      <c r="C10" s="79" t="s">
        <v>7</v>
      </c>
      <c r="D10" s="80"/>
      <c r="E10" s="80"/>
      <c r="F10" s="80"/>
    </row>
    <row r="11" spans="1:10" ht="15" customHeight="1" x14ac:dyDescent="0.2">
      <c r="A11" s="15" t="s">
        <v>67</v>
      </c>
      <c r="B11" s="15"/>
      <c r="C11" s="79" t="s">
        <v>7</v>
      </c>
      <c r="D11" s="80"/>
      <c r="E11" s="80"/>
      <c r="F11" s="80"/>
    </row>
    <row r="12" spans="1:10" ht="15" customHeight="1" x14ac:dyDescent="0.2">
      <c r="A12" s="15" t="s">
        <v>68</v>
      </c>
      <c r="B12" s="15"/>
      <c r="C12" s="79" t="s">
        <v>6</v>
      </c>
      <c r="D12" s="80"/>
      <c r="E12" s="80"/>
      <c r="F12" s="80"/>
      <c r="H12" s="2"/>
      <c r="I12" s="2"/>
      <c r="J12" s="2"/>
    </row>
    <row r="13" spans="1:10" ht="15" customHeight="1" x14ac:dyDescent="0.2">
      <c r="A13" s="15" t="s">
        <v>69</v>
      </c>
      <c r="B13" s="15"/>
      <c r="C13" s="79" t="s">
        <v>48</v>
      </c>
      <c r="D13" s="80"/>
      <c r="E13" s="80"/>
      <c r="F13" s="80"/>
      <c r="H13" s="2"/>
      <c r="I13" s="2"/>
      <c r="J13" s="2"/>
    </row>
    <row r="14" spans="1:10" s="2" customFormat="1" ht="6" customHeight="1" x14ac:dyDescent="0.2">
      <c r="A14" s="15"/>
      <c r="B14" s="15"/>
      <c r="C14" s="17"/>
      <c r="D14" s="18"/>
      <c r="E14" s="18"/>
      <c r="F14" s="18"/>
    </row>
    <row r="15" spans="1:10" s="2" customFormat="1" ht="18" customHeight="1" x14ac:dyDescent="0.2">
      <c r="A15" s="16" t="s">
        <v>70</v>
      </c>
      <c r="B15" s="15"/>
      <c r="C15" s="17"/>
      <c r="D15" s="18"/>
      <c r="E15" s="18"/>
      <c r="F15" s="18"/>
    </row>
    <row r="16" spans="1:10" ht="15" customHeight="1" x14ac:dyDescent="0.2">
      <c r="A16" s="15" t="s">
        <v>71</v>
      </c>
      <c r="B16" s="15"/>
      <c r="C16" s="15" t="s">
        <v>72</v>
      </c>
      <c r="D16" s="15"/>
      <c r="H16" s="2"/>
      <c r="I16" s="2"/>
      <c r="J16" s="2"/>
    </row>
    <row r="17" spans="1:10" ht="15" customHeight="1" x14ac:dyDescent="0.2">
      <c r="A17" s="15" t="s">
        <v>73</v>
      </c>
      <c r="B17" s="15"/>
      <c r="C17" s="15" t="s">
        <v>74</v>
      </c>
      <c r="H17" s="2"/>
      <c r="I17" s="2"/>
      <c r="J17" s="2"/>
    </row>
    <row r="18" spans="1:10" ht="6" customHeight="1" x14ac:dyDescent="0.2">
      <c r="A18" s="15"/>
      <c r="B18" s="15"/>
      <c r="C18" s="15"/>
      <c r="H18" s="2"/>
      <c r="I18" s="2"/>
      <c r="J18" s="2"/>
    </row>
    <row r="19" spans="1:10" ht="18" customHeight="1" x14ac:dyDescent="0.2">
      <c r="A19" s="16" t="s">
        <v>75</v>
      </c>
      <c r="B19" s="15"/>
      <c r="C19" s="15"/>
      <c r="H19" s="2"/>
      <c r="I19" s="2"/>
      <c r="J19" s="2"/>
    </row>
    <row r="20" spans="1:10" ht="15" customHeight="1" x14ac:dyDescent="0.2">
      <c r="A20" s="15" t="s">
        <v>76</v>
      </c>
      <c r="B20" s="15"/>
      <c r="C20" s="5" t="s">
        <v>79</v>
      </c>
      <c r="D20" s="5" t="s">
        <v>80</v>
      </c>
      <c r="E20" s="5" t="s">
        <v>81</v>
      </c>
      <c r="F20" s="5" t="s">
        <v>82</v>
      </c>
    </row>
    <row r="21" spans="1:10" ht="15" customHeight="1" x14ac:dyDescent="0.2">
      <c r="A21" s="15" t="s">
        <v>77</v>
      </c>
      <c r="B21" s="15"/>
      <c r="C21" s="5">
        <v>800</v>
      </c>
      <c r="D21" s="5">
        <v>600</v>
      </c>
      <c r="E21" s="5">
        <v>400</v>
      </c>
      <c r="F21" s="5">
        <v>0</v>
      </c>
    </row>
    <row r="22" spans="1:10" ht="15" customHeight="1" x14ac:dyDescent="0.2">
      <c r="A22" s="15" t="s">
        <v>78</v>
      </c>
      <c r="B22" s="15"/>
      <c r="C22" s="6">
        <v>1</v>
      </c>
      <c r="D22" s="6">
        <v>1</v>
      </c>
      <c r="E22" s="6">
        <v>0.2</v>
      </c>
      <c r="F22" s="6">
        <v>0</v>
      </c>
    </row>
    <row r="23" spans="1:10" s="4" customFormat="1" ht="9" customHeight="1" x14ac:dyDescent="0.2">
      <c r="A23" s="20"/>
      <c r="B23" s="20"/>
      <c r="C23" s="21"/>
      <c r="D23" s="22"/>
      <c r="E23" s="23"/>
      <c r="F23" s="23"/>
    </row>
    <row r="24" spans="1:10" s="4" customFormat="1" ht="15" customHeight="1" x14ac:dyDescent="0.2">
      <c r="A24" s="20"/>
      <c r="B24" s="20"/>
      <c r="C24" s="83" t="s">
        <v>83</v>
      </c>
      <c r="D24" s="82"/>
      <c r="E24" s="81" t="s">
        <v>84</v>
      </c>
      <c r="F24" s="82"/>
    </row>
    <row r="25" spans="1:10" s="4" customFormat="1" ht="15" customHeight="1" x14ac:dyDescent="0.2">
      <c r="A25" s="20"/>
      <c r="B25" s="20"/>
      <c r="C25" s="24" t="s">
        <v>28</v>
      </c>
      <c r="D25" s="24" t="s">
        <v>29</v>
      </c>
      <c r="E25" s="24" t="s">
        <v>30</v>
      </c>
      <c r="F25" s="24" t="s">
        <v>31</v>
      </c>
    </row>
    <row r="26" spans="1:10" s="4" customFormat="1" ht="15" customHeight="1" x14ac:dyDescent="0.2">
      <c r="A26" s="20" t="s">
        <v>85</v>
      </c>
      <c r="B26" s="20"/>
      <c r="C26" s="25">
        <f>C21+D21+E21+F21</f>
        <v>1800</v>
      </c>
      <c r="D26" s="26">
        <f>C26/10000</f>
        <v>0.18</v>
      </c>
      <c r="E26" s="25">
        <f>(C21*C22)+(D21*D22)+(E21*E22)+(F21*F22)</f>
        <v>1480</v>
      </c>
      <c r="F26" s="26">
        <f>E26/10000</f>
        <v>0.14799999999999999</v>
      </c>
    </row>
    <row r="27" spans="1:10" ht="6" customHeight="1" x14ac:dyDescent="0.2">
      <c r="A27" s="15"/>
      <c r="B27" s="15"/>
      <c r="C27" s="15"/>
      <c r="D27" s="27"/>
    </row>
    <row r="28" spans="1:10" ht="15" customHeight="1" x14ac:dyDescent="0.2">
      <c r="A28" s="16" t="s">
        <v>86</v>
      </c>
      <c r="B28" s="15"/>
      <c r="C28" s="15"/>
      <c r="D28" s="27"/>
      <c r="F28" s="59" t="s">
        <v>47</v>
      </c>
    </row>
    <row r="29" spans="1:10" ht="18" customHeight="1" x14ac:dyDescent="0.2">
      <c r="B29" s="15"/>
      <c r="C29" s="15"/>
      <c r="D29" s="28" t="s">
        <v>4</v>
      </c>
      <c r="E29" s="28" t="s">
        <v>5</v>
      </c>
      <c r="F29" s="58">
        <v>1</v>
      </c>
    </row>
    <row r="30" spans="1:10" ht="15" customHeight="1" x14ac:dyDescent="0.2">
      <c r="A30" s="15" t="s">
        <v>87</v>
      </c>
      <c r="D30" s="74" t="s">
        <v>36</v>
      </c>
      <c r="E30" s="75"/>
      <c r="F30" s="58">
        <v>1.5</v>
      </c>
    </row>
    <row r="31" spans="1:10" ht="15" customHeight="1" x14ac:dyDescent="0.2">
      <c r="A31" s="15" t="s">
        <v>88</v>
      </c>
      <c r="D31" s="29">
        <f>IF(D30="Bas Valais",36.77,IF(D30="Val d'Entremont",40.17,IF(D30="Plaine du Rhône",16.6,IF(D30="Rive droite du Rhône",37.87,IF(D30="Rive gauche du Rhône",28.81,IF(D30="Haut Valais",27.48))))))</f>
        <v>16.600000000000001</v>
      </c>
      <c r="E31" s="26">
        <f>IF(D30="Bas Valais",0.299,IF(D30="Val d'Entremont",0.495,IF(D30="Plaine du Rhône",0.184,IF(D30="Rive droite du Rhône",0.303,IF(D30="Rive gauche du Rhône",0.3961,IF(D30="Haut Valais",0.384))))))</f>
        <v>0.184</v>
      </c>
      <c r="F31" s="58">
        <v>2</v>
      </c>
    </row>
    <row r="32" spans="1:10" ht="6" customHeight="1" x14ac:dyDescent="0.2">
      <c r="A32" s="15"/>
      <c r="D32" s="31"/>
      <c r="E32" s="32"/>
      <c r="F32" s="30"/>
    </row>
    <row r="33" spans="1:6" ht="15" customHeight="1" x14ac:dyDescent="0.2">
      <c r="A33" s="15" t="s">
        <v>89</v>
      </c>
      <c r="B33" s="15"/>
      <c r="C33" s="15"/>
      <c r="D33" s="9">
        <v>1</v>
      </c>
      <c r="E33" s="60" t="s">
        <v>51</v>
      </c>
      <c r="F33" s="30"/>
    </row>
    <row r="34" spans="1:6" ht="6" customHeight="1" x14ac:dyDescent="0.2">
      <c r="A34" s="15"/>
      <c r="B34" s="15"/>
      <c r="C34" s="15"/>
      <c r="D34" s="33"/>
      <c r="E34" s="34"/>
      <c r="F34" s="30"/>
    </row>
    <row r="35" spans="1:6" s="2" customFormat="1" ht="15.75" x14ac:dyDescent="0.2">
      <c r="A35" s="19" t="s">
        <v>90</v>
      </c>
      <c r="B35" s="15"/>
      <c r="C35" s="15"/>
      <c r="D35" s="33"/>
      <c r="E35" s="34"/>
      <c r="F35" s="30"/>
    </row>
    <row r="36" spans="1:6" s="2" customFormat="1" ht="15" customHeight="1" x14ac:dyDescent="0.2">
      <c r="A36" s="15" t="s">
        <v>91</v>
      </c>
      <c r="B36" s="15"/>
      <c r="C36" s="15"/>
      <c r="D36" s="56">
        <v>0.2</v>
      </c>
      <c r="E36" s="35" t="s">
        <v>92</v>
      </c>
      <c r="F36" s="30"/>
    </row>
    <row r="37" spans="1:6" s="2" customFormat="1" ht="9" customHeight="1" x14ac:dyDescent="0.2">
      <c r="A37" s="15"/>
      <c r="B37" s="15"/>
      <c r="C37" s="15"/>
      <c r="D37" s="33"/>
      <c r="E37" s="35"/>
      <c r="F37" s="30"/>
    </row>
    <row r="38" spans="1:6" s="2" customFormat="1" ht="15" customHeight="1" x14ac:dyDescent="0.2">
      <c r="A38" s="15"/>
      <c r="B38" s="15"/>
      <c r="C38" s="89" t="s">
        <v>93</v>
      </c>
      <c r="D38" s="90"/>
      <c r="E38" s="81" t="s">
        <v>94</v>
      </c>
      <c r="F38" s="84"/>
    </row>
    <row r="39" spans="1:6" s="2" customFormat="1" ht="15.95" customHeight="1" x14ac:dyDescent="0.2">
      <c r="A39" s="15" t="s">
        <v>44</v>
      </c>
      <c r="B39" s="15"/>
      <c r="C39" s="87">
        <f>B44*D36*2.78</f>
        <v>21.266359447004607</v>
      </c>
      <c r="D39" s="88"/>
      <c r="E39" s="85">
        <f>C39*D26</f>
        <v>3.8279447004608294</v>
      </c>
      <c r="F39" s="86"/>
    </row>
    <row r="40" spans="1:6" s="2" customFormat="1" ht="9" customHeight="1" x14ac:dyDescent="0.2">
      <c r="A40" s="15"/>
      <c r="B40" s="15"/>
      <c r="C40" s="15"/>
      <c r="D40" s="36"/>
      <c r="E40" s="15"/>
      <c r="F40" s="15"/>
    </row>
    <row r="41" spans="1:6" s="2" customFormat="1" ht="45" x14ac:dyDescent="0.2">
      <c r="A41" s="37" t="s">
        <v>95</v>
      </c>
      <c r="B41" s="37" t="s">
        <v>96</v>
      </c>
      <c r="C41" s="37" t="s">
        <v>97</v>
      </c>
      <c r="D41" s="37" t="s">
        <v>98</v>
      </c>
      <c r="E41" s="38" t="s">
        <v>99</v>
      </c>
      <c r="F41" s="39" t="s">
        <v>100</v>
      </c>
    </row>
    <row r="42" spans="1:6" x14ac:dyDescent="0.2">
      <c r="A42" s="40">
        <v>5</v>
      </c>
      <c r="B42" s="41">
        <f t="shared" ref="B42:B51" si="0">$D$31/((A42/60)+$E$31)</f>
        <v>62.094763092269339</v>
      </c>
      <c r="C42" s="42">
        <f t="shared" ref="C42:C51" si="1">$F$26*B42*2.78*$D$33</f>
        <v>25.548269326683293</v>
      </c>
      <c r="D42" s="43">
        <f>(C42/1000)*A42*60</f>
        <v>7.6644807980049876</v>
      </c>
      <c r="E42" s="44">
        <f>($E$39/1000)*A42*60</f>
        <v>1.1483834101382489</v>
      </c>
      <c r="F42" s="45">
        <f>IF(D42-E42&lt;=0,"-",D42-E42)</f>
        <v>6.516097387866739</v>
      </c>
    </row>
    <row r="43" spans="1:6" x14ac:dyDescent="0.2">
      <c r="A43" s="40">
        <v>10</v>
      </c>
      <c r="B43" s="41">
        <f t="shared" si="0"/>
        <v>47.338403041825096</v>
      </c>
      <c r="C43" s="42">
        <f t="shared" si="1"/>
        <v>19.476912547528514</v>
      </c>
      <c r="D43" s="43">
        <f t="shared" ref="D43:D51" si="2">(C43/1000)*A43*60</f>
        <v>11.686147528517107</v>
      </c>
      <c r="E43" s="44">
        <f t="shared" ref="E43:E51" si="3">($E$39/1000)*A43*60</f>
        <v>2.2967668202764977</v>
      </c>
      <c r="F43" s="45">
        <f t="shared" ref="F43:F51" si="4">IF(D43-E43&lt;=0,"-",D43-E43)</f>
        <v>9.3893807082406102</v>
      </c>
    </row>
    <row r="44" spans="1:6" x14ac:dyDescent="0.2">
      <c r="A44" s="40">
        <v>15</v>
      </c>
      <c r="B44" s="41">
        <f t="shared" si="0"/>
        <v>38.248847926267281</v>
      </c>
      <c r="C44" s="42">
        <f t="shared" si="1"/>
        <v>15.737105990783407</v>
      </c>
      <c r="D44" s="43">
        <f t="shared" si="2"/>
        <v>14.163395391705068</v>
      </c>
      <c r="E44" s="44">
        <f t="shared" si="3"/>
        <v>3.4451502304147463</v>
      </c>
      <c r="F44" s="45">
        <f t="shared" si="4"/>
        <v>10.718245161290321</v>
      </c>
    </row>
    <row r="45" spans="1:6" x14ac:dyDescent="0.2">
      <c r="A45" s="40">
        <v>20</v>
      </c>
      <c r="B45" s="41">
        <f t="shared" si="0"/>
        <v>32.087628865979383</v>
      </c>
      <c r="C45" s="42">
        <f t="shared" si="1"/>
        <v>13.202134020618555</v>
      </c>
      <c r="D45" s="43">
        <f t="shared" si="2"/>
        <v>15.842560824742266</v>
      </c>
      <c r="E45" s="44">
        <f t="shared" si="3"/>
        <v>4.5935336405529954</v>
      </c>
      <c r="F45" s="45">
        <f t="shared" si="4"/>
        <v>11.24902718418927</v>
      </c>
    </row>
    <row r="46" spans="1:6" x14ac:dyDescent="0.2">
      <c r="A46" s="40">
        <v>30</v>
      </c>
      <c r="B46" s="41">
        <f t="shared" si="0"/>
        <v>24.26900584795322</v>
      </c>
      <c r="C46" s="42">
        <f t="shared" si="1"/>
        <v>9.9852397660818717</v>
      </c>
      <c r="D46" s="43">
        <f t="shared" si="2"/>
        <v>17.97343157894737</v>
      </c>
      <c r="E46" s="44">
        <f t="shared" si="3"/>
        <v>6.8903004608294927</v>
      </c>
      <c r="F46" s="45">
        <f t="shared" si="4"/>
        <v>11.083131118117876</v>
      </c>
    </row>
    <row r="47" spans="1:6" ht="12.75" customHeight="1" x14ac:dyDescent="0.2">
      <c r="A47" s="40">
        <v>40</v>
      </c>
      <c r="B47" s="41">
        <f t="shared" si="0"/>
        <v>19.514106583072103</v>
      </c>
      <c r="C47" s="42">
        <f t="shared" si="1"/>
        <v>8.0288840125391854</v>
      </c>
      <c r="D47" s="43">
        <f t="shared" si="2"/>
        <v>19.269321630094044</v>
      </c>
      <c r="E47" s="44">
        <f t="shared" si="3"/>
        <v>9.1870672811059908</v>
      </c>
      <c r="F47" s="45">
        <f t="shared" si="4"/>
        <v>10.082254348988053</v>
      </c>
    </row>
    <row r="48" spans="1:6" x14ac:dyDescent="0.2">
      <c r="A48" s="40">
        <v>60</v>
      </c>
      <c r="B48" s="41">
        <f t="shared" si="0"/>
        <v>14.020270270270272</v>
      </c>
      <c r="C48" s="42">
        <f t="shared" si="1"/>
        <v>5.7685000000000004</v>
      </c>
      <c r="D48" s="43">
        <f t="shared" si="2"/>
        <v>20.7666</v>
      </c>
      <c r="E48" s="44">
        <f t="shared" si="3"/>
        <v>13.780600921658985</v>
      </c>
      <c r="F48" s="45">
        <f t="shared" si="4"/>
        <v>6.9859990783410151</v>
      </c>
    </row>
    <row r="49" spans="1:8" x14ac:dyDescent="0.2">
      <c r="A49" s="40">
        <v>90</v>
      </c>
      <c r="B49" s="41">
        <f t="shared" si="0"/>
        <v>9.8574821852731596</v>
      </c>
      <c r="C49" s="42">
        <f t="shared" si="1"/>
        <v>4.055762470308788</v>
      </c>
      <c r="D49" s="43">
        <f t="shared" si="2"/>
        <v>21.901117339667451</v>
      </c>
      <c r="E49" s="44">
        <f t="shared" si="3"/>
        <v>20.670901382488477</v>
      </c>
      <c r="F49" s="45">
        <f t="shared" si="4"/>
        <v>1.2302159571789737</v>
      </c>
    </row>
    <row r="50" spans="1:8" x14ac:dyDescent="0.2">
      <c r="A50" s="40">
        <v>120</v>
      </c>
      <c r="B50" s="41">
        <f t="shared" si="0"/>
        <v>7.6007326007326004</v>
      </c>
      <c r="C50" s="42">
        <f t="shared" si="1"/>
        <v>3.127245421245421</v>
      </c>
      <c r="D50" s="43">
        <f t="shared" si="2"/>
        <v>22.516167032967033</v>
      </c>
      <c r="E50" s="44">
        <f t="shared" si="3"/>
        <v>27.561201843317971</v>
      </c>
      <c r="F50" s="45" t="str">
        <f t="shared" si="4"/>
        <v>-</v>
      </c>
    </row>
    <row r="51" spans="1:8" x14ac:dyDescent="0.2">
      <c r="A51" s="40">
        <v>180</v>
      </c>
      <c r="B51" s="41">
        <f t="shared" si="0"/>
        <v>5.2135678391959797</v>
      </c>
      <c r="C51" s="42">
        <f t="shared" si="1"/>
        <v>2.1450703517587937</v>
      </c>
      <c r="D51" s="43">
        <f t="shared" si="2"/>
        <v>23.166759798994974</v>
      </c>
      <c r="E51" s="44">
        <f t="shared" si="3"/>
        <v>41.341802764976954</v>
      </c>
      <c r="F51" s="46" t="str">
        <f t="shared" si="4"/>
        <v>-</v>
      </c>
    </row>
    <row r="52" spans="1:8" ht="6" customHeight="1" x14ac:dyDescent="0.2">
      <c r="A52" s="47"/>
      <c r="B52" s="48"/>
      <c r="C52" s="49"/>
      <c r="D52" s="50"/>
      <c r="E52" s="50"/>
      <c r="F52" s="31"/>
    </row>
    <row r="53" spans="1:8" x14ac:dyDescent="0.2">
      <c r="A53" s="51"/>
      <c r="B53" s="48"/>
      <c r="C53" s="15" t="s">
        <v>101</v>
      </c>
      <c r="D53" s="51"/>
      <c r="E53" s="49"/>
      <c r="F53" s="57">
        <f>MAX(F42:F51)</f>
        <v>11.24902718418927</v>
      </c>
      <c r="G53" s="8"/>
      <c r="H53" s="7"/>
    </row>
    <row r="54" spans="1:8" ht="12" customHeight="1" x14ac:dyDescent="0.2">
      <c r="A54" s="47"/>
      <c r="B54" s="48"/>
      <c r="C54" s="49"/>
      <c r="D54" s="49"/>
      <c r="E54" s="49"/>
      <c r="F54" s="52"/>
    </row>
    <row r="55" spans="1:8" ht="18" customHeight="1" x14ac:dyDescent="0.2">
      <c r="A55" s="53" t="s">
        <v>102</v>
      </c>
      <c r="B55" s="76" t="s">
        <v>7</v>
      </c>
      <c r="C55" s="77"/>
      <c r="D55" s="77"/>
      <c r="E55" s="77"/>
      <c r="F55" s="78"/>
    </row>
    <row r="56" spans="1:8" ht="18" customHeight="1" x14ac:dyDescent="0.2">
      <c r="A56" s="53"/>
      <c r="B56" s="53"/>
      <c r="C56" s="53"/>
      <c r="D56" s="53"/>
      <c r="E56" s="70" t="s">
        <v>105</v>
      </c>
      <c r="F56" s="71">
        <f ca="1">TODAY()</f>
        <v>44019</v>
      </c>
      <c r="G56" s="53"/>
    </row>
    <row r="57" spans="1:8" s="3" customFormat="1" ht="15.75" customHeight="1" x14ac:dyDescent="0.2">
      <c r="A57" s="10"/>
      <c r="B57" s="10"/>
      <c r="C57" s="10"/>
      <c r="D57" s="10"/>
      <c r="E57" s="10"/>
      <c r="F57" s="10"/>
    </row>
    <row r="58" spans="1:8" s="3" customFormat="1" ht="6" customHeight="1" x14ac:dyDescent="0.2">
      <c r="A58" s="54"/>
      <c r="B58" s="54"/>
      <c r="C58" s="54"/>
      <c r="D58" s="10"/>
      <c r="E58" s="10"/>
      <c r="F58" s="10"/>
    </row>
    <row r="59" spans="1:8" x14ac:dyDescent="0.2">
      <c r="A59" s="55"/>
      <c r="B59" s="10" t="s">
        <v>103</v>
      </c>
    </row>
    <row r="60" spans="1:8" ht="18" customHeight="1" x14ac:dyDescent="0.2">
      <c r="A60" s="20"/>
    </row>
  </sheetData>
  <sheetProtection algorithmName="SHA-512" hashValue="1V8+FMiNMPbQXAQMZtdBVDV32RGDmA6jF2VBEE0+0zaZ5xg8dhCk4bi5u3vpI/7FCJVR48OsWwAHmtMiwIONkA==" saltValue="y8rCiX1N6sY9prOMUMStFA==" spinCount="100000" sheet="1" selectLockedCells="1"/>
  <protectedRanges>
    <protectedRange sqref="B55:F55" name="Plage6"/>
    <protectedRange sqref="E39" name="Plage4"/>
    <protectedRange sqref="C20:F22" name="Plage2"/>
    <protectedRange sqref="C10:F13" name="Plage1"/>
    <protectedRange sqref="D30:E30" name="Plage3"/>
    <protectedRange sqref="D33" name="Plage5"/>
  </protectedRanges>
  <mergeCells count="13">
    <mergeCell ref="B55:F55"/>
    <mergeCell ref="A7:E7"/>
    <mergeCell ref="C10:F10"/>
    <mergeCell ref="C11:F11"/>
    <mergeCell ref="C12:F12"/>
    <mergeCell ref="C13:F13"/>
    <mergeCell ref="C24:D24"/>
    <mergeCell ref="E24:F24"/>
    <mergeCell ref="D30:E30"/>
    <mergeCell ref="C38:D38"/>
    <mergeCell ref="E38:F38"/>
    <mergeCell ref="C39:D39"/>
    <mergeCell ref="E39:F39"/>
  </mergeCells>
  <dataValidations count="2">
    <dataValidation type="list" allowBlank="1" showInputMessage="1" showErrorMessage="1" sqref="D37">
      <formula1>"0.10, 0.11, 0.12, 0.13, 0.14, 0.15, 0.16, 0.17, 0.18, 0.19, 0.20"</formula1>
    </dataValidation>
    <dataValidation type="list" allowBlank="1" showInputMessage="1" showErrorMessage="1" sqref="K29">
      <formula1>$F$29:$F$31</formula1>
    </dataValidation>
  </dataValidations>
  <pageMargins left="0.98425196850393704" right="0.47244094488188981" top="0.59055118110236227" bottom="0.62992125984251968" header="0.51181102362204722" footer="0.51181102362204722"/>
  <pageSetup paperSize="9" scale="91" orientation="portrait" r:id="rId1"/>
  <headerFooter alignWithMargins="0">
    <oddFooter>&amp;L&amp;8&amp;F&amp;R&amp;8&amp;D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Feuil1!$C$8:$C$13</xm:f>
          </x14:formula1>
          <xm:sqref>D30:E30</xm:sqref>
        </x14:dataValidation>
        <x14:dataValidation type="list" allowBlank="1" showInputMessage="1" showErrorMessage="1">
          <x14:formula1>
            <xm:f>Feuil1!$A$8:$A$10</xm:f>
          </x14:formula1>
          <xm:sqref>D33</xm:sqref>
        </x14:dataValidation>
        <x14:dataValidation type="list" allowBlank="1" showInputMessage="1" showErrorMessage="1">
          <x14:formula1>
            <xm:f>Feuil1!$B$8:$B$28</xm:f>
          </x14:formula1>
          <xm:sqref>C22:F22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8"/>
  <sheetViews>
    <sheetView workbookViewId="0">
      <selection activeCell="G12" sqref="G12"/>
    </sheetView>
  </sheetViews>
  <sheetFormatPr baseColWidth="10" defaultRowHeight="12.75" x14ac:dyDescent="0.2"/>
  <cols>
    <col min="2" max="2" width="13.140625" customWidth="1"/>
    <col min="3" max="3" width="22.42578125" customWidth="1"/>
  </cols>
  <sheetData>
    <row r="4" spans="1:3" x14ac:dyDescent="0.2">
      <c r="A4" s="67" t="s">
        <v>59</v>
      </c>
    </row>
    <row r="7" spans="1:3" ht="15.75" x14ac:dyDescent="0.25">
      <c r="A7" s="61" t="s">
        <v>47</v>
      </c>
      <c r="B7" s="61" t="s">
        <v>50</v>
      </c>
      <c r="C7" s="61" t="s">
        <v>53</v>
      </c>
    </row>
    <row r="8" spans="1:3" x14ac:dyDescent="0.2">
      <c r="A8" s="62">
        <v>1</v>
      </c>
      <c r="B8" s="63">
        <v>0</v>
      </c>
      <c r="C8" s="64" t="s">
        <v>52</v>
      </c>
    </row>
    <row r="9" spans="1:3" x14ac:dyDescent="0.2">
      <c r="A9" s="62">
        <v>1.5</v>
      </c>
      <c r="B9" s="65">
        <v>0.05</v>
      </c>
      <c r="C9" s="64" t="s">
        <v>54</v>
      </c>
    </row>
    <row r="10" spans="1:3" x14ac:dyDescent="0.2">
      <c r="A10" s="62">
        <v>2</v>
      </c>
      <c r="B10" s="66">
        <v>0.1</v>
      </c>
      <c r="C10" s="64" t="s">
        <v>36</v>
      </c>
    </row>
    <row r="11" spans="1:3" x14ac:dyDescent="0.2">
      <c r="A11" s="64"/>
      <c r="B11" s="66">
        <v>0.15</v>
      </c>
      <c r="C11" s="64" t="s">
        <v>55</v>
      </c>
    </row>
    <row r="12" spans="1:3" x14ac:dyDescent="0.2">
      <c r="A12" s="64"/>
      <c r="B12" s="66">
        <v>0.2</v>
      </c>
      <c r="C12" s="64" t="s">
        <v>56</v>
      </c>
    </row>
    <row r="13" spans="1:3" x14ac:dyDescent="0.2">
      <c r="A13" s="64"/>
      <c r="B13" s="66">
        <v>0.25</v>
      </c>
      <c r="C13" s="64" t="s">
        <v>57</v>
      </c>
    </row>
    <row r="14" spans="1:3" x14ac:dyDescent="0.2">
      <c r="A14" s="64"/>
      <c r="B14" s="66">
        <v>0.3</v>
      </c>
      <c r="C14" s="64"/>
    </row>
    <row r="15" spans="1:3" x14ac:dyDescent="0.2">
      <c r="A15" s="64"/>
      <c r="B15" s="66">
        <v>0.35</v>
      </c>
      <c r="C15" s="64"/>
    </row>
    <row r="16" spans="1:3" x14ac:dyDescent="0.2">
      <c r="A16" s="64"/>
      <c r="B16" s="66">
        <v>0.4</v>
      </c>
      <c r="C16" s="64"/>
    </row>
    <row r="17" spans="1:3" x14ac:dyDescent="0.2">
      <c r="A17" s="64"/>
      <c r="B17" s="66">
        <v>0.45</v>
      </c>
      <c r="C17" s="64"/>
    </row>
    <row r="18" spans="1:3" x14ac:dyDescent="0.2">
      <c r="A18" s="64"/>
      <c r="B18" s="66">
        <v>0.5</v>
      </c>
      <c r="C18" s="64"/>
    </row>
    <row r="19" spans="1:3" x14ac:dyDescent="0.2">
      <c r="A19" s="64"/>
      <c r="B19" s="66">
        <v>0.55000000000000004</v>
      </c>
      <c r="C19" s="64"/>
    </row>
    <row r="20" spans="1:3" x14ac:dyDescent="0.2">
      <c r="A20" s="64"/>
      <c r="B20" s="66">
        <v>0.6</v>
      </c>
      <c r="C20" s="64"/>
    </row>
    <row r="21" spans="1:3" x14ac:dyDescent="0.2">
      <c r="A21" s="64"/>
      <c r="B21" s="66">
        <v>0.65</v>
      </c>
      <c r="C21" s="64"/>
    </row>
    <row r="22" spans="1:3" x14ac:dyDescent="0.2">
      <c r="A22" s="64"/>
      <c r="B22" s="66">
        <v>0.7</v>
      </c>
      <c r="C22" s="64"/>
    </row>
    <row r="23" spans="1:3" x14ac:dyDescent="0.2">
      <c r="A23" s="64"/>
      <c r="B23" s="66">
        <v>0.75</v>
      </c>
      <c r="C23" s="64"/>
    </row>
    <row r="24" spans="1:3" x14ac:dyDescent="0.2">
      <c r="A24" s="64"/>
      <c r="B24" s="66">
        <v>0.8</v>
      </c>
      <c r="C24" s="64"/>
    </row>
    <row r="25" spans="1:3" x14ac:dyDescent="0.2">
      <c r="A25" s="64"/>
      <c r="B25" s="66">
        <v>0.85</v>
      </c>
      <c r="C25" s="64"/>
    </row>
    <row r="26" spans="1:3" x14ac:dyDescent="0.2">
      <c r="A26" s="64"/>
      <c r="B26" s="66">
        <v>0.9</v>
      </c>
      <c r="C26" s="64"/>
    </row>
    <row r="27" spans="1:3" x14ac:dyDescent="0.2">
      <c r="A27" s="64"/>
      <c r="B27" s="66">
        <v>0.95</v>
      </c>
      <c r="C27" s="64"/>
    </row>
    <row r="28" spans="1:3" x14ac:dyDescent="0.2">
      <c r="A28" s="64"/>
      <c r="B28" s="66">
        <v>1</v>
      </c>
      <c r="C28" s="64"/>
    </row>
  </sheetData>
  <sheetProtection password="D5D1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Feuille calculs F</vt:lpstr>
      <vt:lpstr>Feuille calculs D</vt:lpstr>
      <vt:lpstr>Feuil1</vt:lpstr>
      <vt:lpstr>'Feuille calculs D'!Impression_des_titres</vt:lpstr>
      <vt:lpstr>'Feuille calculs F'!Impression_des_titres</vt:lpstr>
    </vt:vector>
  </TitlesOfParts>
  <Company>Fracheboud &amp; Marquis Sàrl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François-Xavier Marquis</dc:creator>
  <cp:lastModifiedBy>Gabriel RIEDO</cp:lastModifiedBy>
  <cp:lastPrinted>2020-02-19T16:47:58Z</cp:lastPrinted>
  <dcterms:created xsi:type="dcterms:W3CDTF">2004-02-05T13:11:09Z</dcterms:created>
  <dcterms:modified xsi:type="dcterms:W3CDTF">2020-07-07T13:47:51Z</dcterms:modified>
</cp:coreProperties>
</file>