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mc:AlternateContent xmlns:mc="http://schemas.openxmlformats.org/markup-compatibility/2006">
    <mc:Choice Requires="x15">
      <x15ac:absPath xmlns:x15ac="http://schemas.microsoft.com/office/spreadsheetml/2010/11/ac" url="C:\Users\U80861427\Downloads\"/>
    </mc:Choice>
  </mc:AlternateContent>
  <xr:revisionPtr revIDLastSave="0" documentId="8_{1F517142-1345-465D-84AA-391BF7FC540C}" xr6:coauthVersionLast="47" xr6:coauthVersionMax="47" xr10:uidLastSave="{00000000-0000-0000-0000-000000000000}"/>
  <bookViews>
    <workbookView xWindow="2340" yWindow="3420" windowWidth="21600" windowHeight="11385" tabRatio="588" xr2:uid="{00000000-000D-0000-FFFF-FFFF00000000}"/>
  </bookViews>
  <sheets>
    <sheet name="1045Xd Anleitung" sheetId="32" r:id="rId1"/>
    <sheet name="1045Ad Antrag" sheetId="3" r:id="rId2"/>
    <sheet name="1045Bd Stammdaten Mitarb." sheetId="4" r:id="rId3"/>
    <sheet name="1045Dd Rapport (1)" sheetId="7" r:id="rId4"/>
    <sheet name="1045Dd Rapport (2)" sheetId="33" r:id="rId5"/>
    <sheet name="1045Ed Abrechnung" sheetId="5" r:id="rId6"/>
    <sheet name="Hilfsdaten" sheetId="1" state="hidden" r:id="rId7"/>
    <sheet name="Übersetzungstexte" sheetId="2" state="hidden" r:id="rId8"/>
  </sheets>
  <externalReferences>
    <externalReference r:id="rId9"/>
    <externalReference r:id="rId10"/>
    <externalReference r:id="rId11"/>
    <externalReference r:id="rId12"/>
    <externalReference r:id="rId13"/>
  </externalReferences>
  <definedNames>
    <definedName name="_xlnm.Print_Area" localSheetId="2">'1045Bd Stammdaten Mitarb.'!$A$1:$S$207</definedName>
    <definedName name="_xlnm.Print_Area" localSheetId="5">'1045Ed Abrechnung'!$A$1:$T$211</definedName>
    <definedName name="_xlnm.Print_Titles" localSheetId="2">'1045Bd Stammdaten Mitarb.'!$4:$6</definedName>
    <definedName name="_xlnm.Print_Titles" localSheetId="3">'1045Dd Rapport (1)'!$16:$17</definedName>
    <definedName name="_xlnm.Print_Titles" localSheetId="4">'1045Dd Rapport (2)'!$16:$17</definedName>
    <definedName name="_xlnm.Print_Titles" localSheetId="5">'1045Ed Abrechnung'!$8:$10</definedName>
    <definedName name="MAnzahl" localSheetId="0">[1]Hilfsdaten!$F$3:$F$25</definedName>
    <definedName name="MAnzahl">#REF!</definedName>
    <definedName name="Print_Area" localSheetId="1">'1045Ad Antrag'!$A$1:$B$40</definedName>
    <definedName name="Print_Area" localSheetId="2">'1045Bd Stammdaten Mitarb.'!$B$1:$S$107</definedName>
    <definedName name="Print_Area" localSheetId="3">'1045Dd Rapport (1)'!$A$1:$AK$118</definedName>
    <definedName name="Print_Area" localSheetId="4">'1045Dd Rapport (2)'!$A$1:$AK$118</definedName>
    <definedName name="Print_Area" localSheetId="5">'1045Ed Abrechnung'!$A$1:$R$111</definedName>
    <definedName name="Print_Titles" localSheetId="2">'1045Bd Stammdaten Mitarb.'!$6:$6</definedName>
    <definedName name="Print_Titles" localSheetId="3">'1045Dd Rapport (1)'!$16:$17</definedName>
    <definedName name="Print_Titles" localSheetId="4">'1045Dd Rapport (2)'!$16:$17</definedName>
    <definedName name="Print_Titles" localSheetId="5">'1045Ed Abrechnung'!$10:$10</definedName>
    <definedName name="Stand" localSheetId="0">'[2]Parameter &amp; Prozesse'!$A$3:$A$14</definedName>
    <definedName name="Stand">'[3]Parameter &amp; Prozesse'!$A$3:$A$14</definedName>
    <definedName name="Status_LO" localSheetId="0">'[2]Parameter &amp; Prozesse'!$A$18:$A$30</definedName>
    <definedName name="Status_LO">'[3]Parameter &amp; Prozesse'!$A$18:$A$30</definedName>
    <definedName name="t_art">[4]Parameter!$B$7:$B$9</definedName>
    <definedName name="t_JN">[4]Parameter!$B$13</definedName>
    <definedName name="t_komplexität">[4]Parameter!$B$18:$B$20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8" i="33" l="1"/>
  <c r="B218" i="33"/>
  <c r="A218" i="33"/>
  <c r="AJ218" i="33" s="1"/>
  <c r="C217" i="33"/>
  <c r="B217" i="33"/>
  <c r="A217" i="33"/>
  <c r="AJ217" i="33" s="1"/>
  <c r="C216" i="33"/>
  <c r="B216" i="33"/>
  <c r="A216" i="33"/>
  <c r="AJ216" i="33" s="1"/>
  <c r="C215" i="33"/>
  <c r="B215" i="33"/>
  <c r="A215" i="33"/>
  <c r="AJ215" i="33" s="1"/>
  <c r="C214" i="33"/>
  <c r="B214" i="33"/>
  <c r="A214" i="33"/>
  <c r="AJ214" i="33" s="1"/>
  <c r="C213" i="33"/>
  <c r="B213" i="33"/>
  <c r="A213" i="33"/>
  <c r="AJ213" i="33" s="1"/>
  <c r="C212" i="33"/>
  <c r="B212" i="33"/>
  <c r="A212" i="33"/>
  <c r="AJ212" i="33" s="1"/>
  <c r="C211" i="33"/>
  <c r="B211" i="33"/>
  <c r="A211" i="33"/>
  <c r="AJ211" i="33" s="1"/>
  <c r="C210" i="33"/>
  <c r="B210" i="33"/>
  <c r="A210" i="33"/>
  <c r="AJ210" i="33" s="1"/>
  <c r="C209" i="33"/>
  <c r="B209" i="33"/>
  <c r="A209" i="33"/>
  <c r="AJ209" i="33" s="1"/>
  <c r="C208" i="33"/>
  <c r="B208" i="33"/>
  <c r="A208" i="33"/>
  <c r="AJ208" i="33" s="1"/>
  <c r="C207" i="33"/>
  <c r="B207" i="33"/>
  <c r="A207" i="33"/>
  <c r="AJ207" i="33" s="1"/>
  <c r="C206" i="33"/>
  <c r="B206" i="33"/>
  <c r="A206" i="33"/>
  <c r="AJ206" i="33" s="1"/>
  <c r="C205" i="33"/>
  <c r="B205" i="33"/>
  <c r="A205" i="33"/>
  <c r="AJ205" i="33" s="1"/>
  <c r="C204" i="33"/>
  <c r="B204" i="33"/>
  <c r="A204" i="33"/>
  <c r="AJ204" i="33" s="1"/>
  <c r="C203" i="33"/>
  <c r="B203" i="33"/>
  <c r="A203" i="33"/>
  <c r="AJ203" i="33" s="1"/>
  <c r="C202" i="33"/>
  <c r="B202" i="33"/>
  <c r="A202" i="33"/>
  <c r="AJ202" i="33" s="1"/>
  <c r="C201" i="33"/>
  <c r="B201" i="33"/>
  <c r="A201" i="33"/>
  <c r="AJ201" i="33" s="1"/>
  <c r="C200" i="33"/>
  <c r="B200" i="33"/>
  <c r="A200" i="33"/>
  <c r="AJ200" i="33" s="1"/>
  <c r="C199" i="33"/>
  <c r="B199" i="33"/>
  <c r="A199" i="33"/>
  <c r="AJ199" i="33" s="1"/>
  <c r="C198" i="33"/>
  <c r="B198" i="33"/>
  <c r="A198" i="33"/>
  <c r="AJ198" i="33" s="1"/>
  <c r="C197" i="33"/>
  <c r="B197" i="33"/>
  <c r="A197" i="33"/>
  <c r="AJ197" i="33" s="1"/>
  <c r="C196" i="33"/>
  <c r="B196" i="33"/>
  <c r="A196" i="33"/>
  <c r="AJ196" i="33" s="1"/>
  <c r="C195" i="33"/>
  <c r="B195" i="33"/>
  <c r="A195" i="33"/>
  <c r="AJ195" i="33" s="1"/>
  <c r="C194" i="33"/>
  <c r="B194" i="33"/>
  <c r="A194" i="33"/>
  <c r="AJ194" i="33" s="1"/>
  <c r="C193" i="33"/>
  <c r="B193" i="33"/>
  <c r="A193" i="33"/>
  <c r="AJ193" i="33" s="1"/>
  <c r="C192" i="33"/>
  <c r="B192" i="33"/>
  <c r="A192" i="33"/>
  <c r="AJ192" i="33" s="1"/>
  <c r="C191" i="33"/>
  <c r="B191" i="33"/>
  <c r="A191" i="33"/>
  <c r="AJ191" i="33" s="1"/>
  <c r="C190" i="33"/>
  <c r="B190" i="33"/>
  <c r="A190" i="33"/>
  <c r="AJ190" i="33" s="1"/>
  <c r="C189" i="33"/>
  <c r="B189" i="33"/>
  <c r="A189" i="33"/>
  <c r="AJ189" i="33" s="1"/>
  <c r="C188" i="33"/>
  <c r="B188" i="33"/>
  <c r="A188" i="33"/>
  <c r="AJ188" i="33" s="1"/>
  <c r="C187" i="33"/>
  <c r="B187" i="33"/>
  <c r="A187" i="33"/>
  <c r="AJ187" i="33" s="1"/>
  <c r="C186" i="33"/>
  <c r="B186" i="33"/>
  <c r="A186" i="33"/>
  <c r="AJ186" i="33" s="1"/>
  <c r="C185" i="33"/>
  <c r="B185" i="33"/>
  <c r="A185" i="33"/>
  <c r="AJ185" i="33" s="1"/>
  <c r="C184" i="33"/>
  <c r="B184" i="33"/>
  <c r="A184" i="33"/>
  <c r="AJ184" i="33" s="1"/>
  <c r="C183" i="33"/>
  <c r="B183" i="33"/>
  <c r="A183" i="33"/>
  <c r="AJ183" i="33" s="1"/>
  <c r="C182" i="33"/>
  <c r="B182" i="33"/>
  <c r="A182" i="33"/>
  <c r="AJ182" i="33" s="1"/>
  <c r="C181" i="33"/>
  <c r="B181" i="33"/>
  <c r="A181" i="33"/>
  <c r="AJ181" i="33" s="1"/>
  <c r="C180" i="33"/>
  <c r="B180" i="33"/>
  <c r="A180" i="33"/>
  <c r="AJ180" i="33" s="1"/>
  <c r="C179" i="33"/>
  <c r="B179" i="33"/>
  <c r="A179" i="33"/>
  <c r="AJ179" i="33" s="1"/>
  <c r="C178" i="33"/>
  <c r="B178" i="33"/>
  <c r="A178" i="33"/>
  <c r="AJ178" i="33" s="1"/>
  <c r="C177" i="33"/>
  <c r="B177" i="33"/>
  <c r="A177" i="33"/>
  <c r="AJ177" i="33" s="1"/>
  <c r="C176" i="33"/>
  <c r="B176" i="33"/>
  <c r="A176" i="33"/>
  <c r="AJ176" i="33" s="1"/>
  <c r="C175" i="33"/>
  <c r="B175" i="33"/>
  <c r="A175" i="33"/>
  <c r="AJ175" i="33" s="1"/>
  <c r="C174" i="33"/>
  <c r="B174" i="33"/>
  <c r="A174" i="33"/>
  <c r="AJ174" i="33" s="1"/>
  <c r="C173" i="33"/>
  <c r="B173" i="33"/>
  <c r="A173" i="33"/>
  <c r="AJ173" i="33" s="1"/>
  <c r="C172" i="33"/>
  <c r="B172" i="33"/>
  <c r="A172" i="33"/>
  <c r="AJ172" i="33" s="1"/>
  <c r="C171" i="33"/>
  <c r="B171" i="33"/>
  <c r="A171" i="33"/>
  <c r="AJ171" i="33" s="1"/>
  <c r="C170" i="33"/>
  <c r="B170" i="33"/>
  <c r="A170" i="33"/>
  <c r="AJ170" i="33" s="1"/>
  <c r="C169" i="33"/>
  <c r="B169" i="33"/>
  <c r="A169" i="33"/>
  <c r="AJ169" i="33" s="1"/>
  <c r="C168" i="33"/>
  <c r="B168" i="33"/>
  <c r="A168" i="33"/>
  <c r="AJ168" i="33" s="1"/>
  <c r="C167" i="33"/>
  <c r="B167" i="33"/>
  <c r="A167" i="33"/>
  <c r="AJ167" i="33" s="1"/>
  <c r="C166" i="33"/>
  <c r="B166" i="33"/>
  <c r="A166" i="33"/>
  <c r="AJ166" i="33" s="1"/>
  <c r="C165" i="33"/>
  <c r="B165" i="33"/>
  <c r="A165" i="33"/>
  <c r="AJ165" i="33" s="1"/>
  <c r="C164" i="33"/>
  <c r="B164" i="33"/>
  <c r="A164" i="33"/>
  <c r="AJ164" i="33" s="1"/>
  <c r="C163" i="33"/>
  <c r="B163" i="33"/>
  <c r="A163" i="33"/>
  <c r="AJ163" i="33" s="1"/>
  <c r="C162" i="33"/>
  <c r="B162" i="33"/>
  <c r="A162" i="33"/>
  <c r="AJ162" i="33" s="1"/>
  <c r="C161" i="33"/>
  <c r="B161" i="33"/>
  <c r="A161" i="33"/>
  <c r="AJ161" i="33" s="1"/>
  <c r="C160" i="33"/>
  <c r="B160" i="33"/>
  <c r="A160" i="33"/>
  <c r="AJ160" i="33" s="1"/>
  <c r="C159" i="33"/>
  <c r="B159" i="33"/>
  <c r="A159" i="33"/>
  <c r="AJ159" i="33" s="1"/>
  <c r="C158" i="33"/>
  <c r="B158" i="33"/>
  <c r="A158" i="33"/>
  <c r="AJ158" i="33" s="1"/>
  <c r="C157" i="33"/>
  <c r="B157" i="33"/>
  <c r="A157" i="33"/>
  <c r="AJ157" i="33" s="1"/>
  <c r="C156" i="33"/>
  <c r="B156" i="33"/>
  <c r="A156" i="33"/>
  <c r="AJ156" i="33" s="1"/>
  <c r="C155" i="33"/>
  <c r="B155" i="33"/>
  <c r="A155" i="33"/>
  <c r="AJ155" i="33" s="1"/>
  <c r="C154" i="33"/>
  <c r="B154" i="33"/>
  <c r="A154" i="33"/>
  <c r="AJ154" i="33" s="1"/>
  <c r="C153" i="33"/>
  <c r="B153" i="33"/>
  <c r="A153" i="33"/>
  <c r="AJ153" i="33" s="1"/>
  <c r="C152" i="33"/>
  <c r="B152" i="33"/>
  <c r="A152" i="33"/>
  <c r="AJ152" i="33" s="1"/>
  <c r="C151" i="33"/>
  <c r="B151" i="33"/>
  <c r="A151" i="33"/>
  <c r="AJ151" i="33" s="1"/>
  <c r="C150" i="33"/>
  <c r="B150" i="33"/>
  <c r="A150" i="33"/>
  <c r="AJ150" i="33" s="1"/>
  <c r="C149" i="33"/>
  <c r="B149" i="33"/>
  <c r="A149" i="33"/>
  <c r="AJ149" i="33" s="1"/>
  <c r="C148" i="33"/>
  <c r="B148" i="33"/>
  <c r="A148" i="33"/>
  <c r="AJ148" i="33" s="1"/>
  <c r="C147" i="33"/>
  <c r="B147" i="33"/>
  <c r="A147" i="33"/>
  <c r="AJ147" i="33" s="1"/>
  <c r="C146" i="33"/>
  <c r="B146" i="33"/>
  <c r="A146" i="33"/>
  <c r="AJ146" i="33" s="1"/>
  <c r="C145" i="33"/>
  <c r="B145" i="33"/>
  <c r="A145" i="33"/>
  <c r="AJ145" i="33" s="1"/>
  <c r="C144" i="33"/>
  <c r="B144" i="33"/>
  <c r="A144" i="33"/>
  <c r="AJ144" i="33" s="1"/>
  <c r="C143" i="33"/>
  <c r="B143" i="33"/>
  <c r="A143" i="33"/>
  <c r="AJ143" i="33" s="1"/>
  <c r="C142" i="33"/>
  <c r="B142" i="33"/>
  <c r="A142" i="33"/>
  <c r="AJ142" i="33" s="1"/>
  <c r="C141" i="33"/>
  <c r="B141" i="33"/>
  <c r="A141" i="33"/>
  <c r="AJ141" i="33" s="1"/>
  <c r="C140" i="33"/>
  <c r="B140" i="33"/>
  <c r="A140" i="33"/>
  <c r="AJ140" i="33" s="1"/>
  <c r="C139" i="33"/>
  <c r="B139" i="33"/>
  <c r="A139" i="33"/>
  <c r="AJ139" i="33" s="1"/>
  <c r="C138" i="33"/>
  <c r="B138" i="33"/>
  <c r="A138" i="33"/>
  <c r="AJ138" i="33" s="1"/>
  <c r="C137" i="33"/>
  <c r="B137" i="33"/>
  <c r="A137" i="33"/>
  <c r="AJ137" i="33" s="1"/>
  <c r="C136" i="33"/>
  <c r="B136" i="33"/>
  <c r="A136" i="33"/>
  <c r="AJ136" i="33" s="1"/>
  <c r="C135" i="33"/>
  <c r="B135" i="33"/>
  <c r="A135" i="33"/>
  <c r="AJ135" i="33" s="1"/>
  <c r="C134" i="33"/>
  <c r="B134" i="33"/>
  <c r="A134" i="33"/>
  <c r="AJ134" i="33" s="1"/>
  <c r="C133" i="33"/>
  <c r="B133" i="33"/>
  <c r="A133" i="33"/>
  <c r="AJ133" i="33" s="1"/>
  <c r="C132" i="33"/>
  <c r="B132" i="33"/>
  <c r="A132" i="33"/>
  <c r="AJ132" i="33" s="1"/>
  <c r="C131" i="33"/>
  <c r="B131" i="33"/>
  <c r="A131" i="33"/>
  <c r="AJ131" i="33" s="1"/>
  <c r="C130" i="33"/>
  <c r="B130" i="33"/>
  <c r="A130" i="33"/>
  <c r="AJ130" i="33" s="1"/>
  <c r="C129" i="33"/>
  <c r="B129" i="33"/>
  <c r="A129" i="33"/>
  <c r="AJ129" i="33" s="1"/>
  <c r="C128" i="33"/>
  <c r="B128" i="33"/>
  <c r="A128" i="33"/>
  <c r="AJ128" i="33" s="1"/>
  <c r="C127" i="33"/>
  <c r="B127" i="33"/>
  <c r="A127" i="33"/>
  <c r="AJ127" i="33" s="1"/>
  <c r="C126" i="33"/>
  <c r="B126" i="33"/>
  <c r="A126" i="33"/>
  <c r="AJ126" i="33" s="1"/>
  <c r="C125" i="33"/>
  <c r="B125" i="33"/>
  <c r="A125" i="33"/>
  <c r="AJ125" i="33" s="1"/>
  <c r="C124" i="33"/>
  <c r="B124" i="33"/>
  <c r="A124" i="33"/>
  <c r="AJ124" i="33" s="1"/>
  <c r="C123" i="33"/>
  <c r="B123" i="33"/>
  <c r="A123" i="33"/>
  <c r="AJ123" i="33" s="1"/>
  <c r="C122" i="33"/>
  <c r="B122" i="33"/>
  <c r="A122" i="33"/>
  <c r="AJ122" i="33" s="1"/>
  <c r="C121" i="33"/>
  <c r="B121" i="33"/>
  <c r="A121" i="33"/>
  <c r="AJ121" i="33" s="1"/>
  <c r="C120" i="33"/>
  <c r="B120" i="33"/>
  <c r="A120" i="33"/>
  <c r="AJ120" i="33" s="1"/>
  <c r="C119" i="33"/>
  <c r="B119" i="33"/>
  <c r="A119" i="33"/>
  <c r="AJ119" i="33" s="1"/>
  <c r="C118" i="33"/>
  <c r="B118" i="33"/>
  <c r="A118" i="33"/>
  <c r="AJ118" i="33" s="1"/>
  <c r="C117" i="33"/>
  <c r="B117" i="33"/>
  <c r="A117" i="33"/>
  <c r="AJ117" i="33" s="1"/>
  <c r="C116" i="33"/>
  <c r="B116" i="33"/>
  <c r="A116" i="33"/>
  <c r="AJ116" i="33" s="1"/>
  <c r="C115" i="33"/>
  <c r="B115" i="33"/>
  <c r="A115" i="33"/>
  <c r="AJ115" i="33" s="1"/>
  <c r="C114" i="33"/>
  <c r="B114" i="33"/>
  <c r="A114" i="33"/>
  <c r="AJ114" i="33" s="1"/>
  <c r="C113" i="33"/>
  <c r="B113" i="33"/>
  <c r="A113" i="33"/>
  <c r="AJ113" i="33" s="1"/>
  <c r="C112" i="33"/>
  <c r="B112" i="33"/>
  <c r="A112" i="33"/>
  <c r="AJ112" i="33" s="1"/>
  <c r="C111" i="33"/>
  <c r="B111" i="33"/>
  <c r="A111" i="33"/>
  <c r="AJ111" i="33" s="1"/>
  <c r="C110" i="33"/>
  <c r="B110" i="33"/>
  <c r="A110" i="33"/>
  <c r="AJ110" i="33" s="1"/>
  <c r="C109" i="33"/>
  <c r="B109" i="33"/>
  <c r="A109" i="33"/>
  <c r="AJ109" i="33" s="1"/>
  <c r="C108" i="33"/>
  <c r="B108" i="33"/>
  <c r="A108" i="33"/>
  <c r="AJ108" i="33" s="1"/>
  <c r="C107" i="33"/>
  <c r="B107" i="33"/>
  <c r="A107" i="33"/>
  <c r="AJ107" i="33" s="1"/>
  <c r="C106" i="33"/>
  <c r="B106" i="33"/>
  <c r="A106" i="33"/>
  <c r="AJ106" i="33" s="1"/>
  <c r="C105" i="33"/>
  <c r="B105" i="33"/>
  <c r="A105" i="33"/>
  <c r="AJ105" i="33" s="1"/>
  <c r="C104" i="33"/>
  <c r="B104" i="33"/>
  <c r="A104" i="33"/>
  <c r="AJ104" i="33" s="1"/>
  <c r="C103" i="33"/>
  <c r="B103" i="33"/>
  <c r="A103" i="33"/>
  <c r="AJ103" i="33" s="1"/>
  <c r="C102" i="33"/>
  <c r="B102" i="33"/>
  <c r="A102" i="33"/>
  <c r="AJ102" i="33" s="1"/>
  <c r="C101" i="33"/>
  <c r="B101" i="33"/>
  <c r="A101" i="33"/>
  <c r="AJ101" i="33" s="1"/>
  <c r="C100" i="33"/>
  <c r="B100" i="33"/>
  <c r="A100" i="33"/>
  <c r="AJ100" i="33" s="1"/>
  <c r="C99" i="33"/>
  <c r="B99" i="33"/>
  <c r="A99" i="33"/>
  <c r="AJ99" i="33" s="1"/>
  <c r="C98" i="33"/>
  <c r="B98" i="33"/>
  <c r="A98" i="33"/>
  <c r="AJ98" i="33" s="1"/>
  <c r="C97" i="33"/>
  <c r="B97" i="33"/>
  <c r="A97" i="33"/>
  <c r="AJ97" i="33" s="1"/>
  <c r="C96" i="33"/>
  <c r="B96" i="33"/>
  <c r="A96" i="33"/>
  <c r="AJ96" i="33" s="1"/>
  <c r="C95" i="33"/>
  <c r="B95" i="33"/>
  <c r="A95" i="33"/>
  <c r="AJ95" i="33" s="1"/>
  <c r="C94" i="33"/>
  <c r="B94" i="33"/>
  <c r="A94" i="33"/>
  <c r="AJ94" i="33" s="1"/>
  <c r="C93" i="33"/>
  <c r="B93" i="33"/>
  <c r="A93" i="33"/>
  <c r="AJ93" i="33" s="1"/>
  <c r="C92" i="33"/>
  <c r="B92" i="33"/>
  <c r="A92" i="33"/>
  <c r="AJ92" i="33" s="1"/>
  <c r="C91" i="33"/>
  <c r="B91" i="33"/>
  <c r="A91" i="33"/>
  <c r="AJ91" i="33" s="1"/>
  <c r="C90" i="33"/>
  <c r="B90" i="33"/>
  <c r="A90" i="33"/>
  <c r="AJ90" i="33" s="1"/>
  <c r="C89" i="33"/>
  <c r="B89" i="33"/>
  <c r="A89" i="33"/>
  <c r="AJ89" i="33" s="1"/>
  <c r="C88" i="33"/>
  <c r="B88" i="33"/>
  <c r="A88" i="33"/>
  <c r="AJ88" i="33" s="1"/>
  <c r="C87" i="33"/>
  <c r="B87" i="33"/>
  <c r="A87" i="33"/>
  <c r="AJ87" i="33" s="1"/>
  <c r="C86" i="33"/>
  <c r="B86" i="33"/>
  <c r="A86" i="33"/>
  <c r="AJ86" i="33" s="1"/>
  <c r="C85" i="33"/>
  <c r="B85" i="33"/>
  <c r="A85" i="33"/>
  <c r="AJ85" i="33" s="1"/>
  <c r="C84" i="33"/>
  <c r="B84" i="33"/>
  <c r="A84" i="33"/>
  <c r="AJ84" i="33" s="1"/>
  <c r="C83" i="33"/>
  <c r="B83" i="33"/>
  <c r="A83" i="33"/>
  <c r="AJ83" i="33" s="1"/>
  <c r="C82" i="33"/>
  <c r="B82" i="33"/>
  <c r="A82" i="33"/>
  <c r="AJ82" i="33" s="1"/>
  <c r="C81" i="33"/>
  <c r="B81" i="33"/>
  <c r="A81" i="33"/>
  <c r="AJ81" i="33" s="1"/>
  <c r="C80" i="33"/>
  <c r="B80" i="33"/>
  <c r="A80" i="33"/>
  <c r="AJ80" i="33" s="1"/>
  <c r="C79" i="33"/>
  <c r="B79" i="33"/>
  <c r="A79" i="33"/>
  <c r="AJ79" i="33" s="1"/>
  <c r="C78" i="33"/>
  <c r="B78" i="33"/>
  <c r="A78" i="33"/>
  <c r="AJ78" i="33" s="1"/>
  <c r="C77" i="33"/>
  <c r="B77" i="33"/>
  <c r="A77" i="33"/>
  <c r="AJ77" i="33" s="1"/>
  <c r="C76" i="33"/>
  <c r="B76" i="33"/>
  <c r="A76" i="33"/>
  <c r="AJ76" i="33" s="1"/>
  <c r="C75" i="33"/>
  <c r="B75" i="33"/>
  <c r="A75" i="33"/>
  <c r="AJ75" i="33" s="1"/>
  <c r="C74" i="33"/>
  <c r="B74" i="33"/>
  <c r="A74" i="33"/>
  <c r="AJ74" i="33" s="1"/>
  <c r="C73" i="33"/>
  <c r="B73" i="33"/>
  <c r="A73" i="33"/>
  <c r="AJ73" i="33" s="1"/>
  <c r="C72" i="33"/>
  <c r="B72" i="33"/>
  <c r="A72" i="33"/>
  <c r="AJ72" i="33" s="1"/>
  <c r="C71" i="33"/>
  <c r="B71" i="33"/>
  <c r="A71" i="33"/>
  <c r="AJ71" i="33" s="1"/>
  <c r="C70" i="33"/>
  <c r="B70" i="33"/>
  <c r="A70" i="33"/>
  <c r="AJ70" i="33" s="1"/>
  <c r="C69" i="33"/>
  <c r="B69" i="33"/>
  <c r="A69" i="33"/>
  <c r="AJ69" i="33" s="1"/>
  <c r="C68" i="33"/>
  <c r="B68" i="33"/>
  <c r="A68" i="33"/>
  <c r="AJ68" i="33" s="1"/>
  <c r="C67" i="33"/>
  <c r="B67" i="33"/>
  <c r="A67" i="33"/>
  <c r="AJ67" i="33" s="1"/>
  <c r="C66" i="33"/>
  <c r="B66" i="33"/>
  <c r="A66" i="33"/>
  <c r="AJ66" i="33" s="1"/>
  <c r="C65" i="33"/>
  <c r="B65" i="33"/>
  <c r="A65" i="33"/>
  <c r="AJ65" i="33" s="1"/>
  <c r="C64" i="33"/>
  <c r="B64" i="33"/>
  <c r="A64" i="33"/>
  <c r="AJ64" i="33" s="1"/>
  <c r="C63" i="33"/>
  <c r="B63" i="33"/>
  <c r="A63" i="33"/>
  <c r="AJ63" i="33" s="1"/>
  <c r="C62" i="33"/>
  <c r="B62" i="33"/>
  <c r="A62" i="33"/>
  <c r="AJ62" i="33" s="1"/>
  <c r="C61" i="33"/>
  <c r="B61" i="33"/>
  <c r="A61" i="33"/>
  <c r="AJ61" i="33" s="1"/>
  <c r="C60" i="33"/>
  <c r="B60" i="33"/>
  <c r="A60" i="33"/>
  <c r="AJ60" i="33" s="1"/>
  <c r="C59" i="33"/>
  <c r="B59" i="33"/>
  <c r="A59" i="33"/>
  <c r="AJ59" i="33" s="1"/>
  <c r="C58" i="33"/>
  <c r="B58" i="33"/>
  <c r="A58" i="33"/>
  <c r="AJ58" i="33" s="1"/>
  <c r="C57" i="33"/>
  <c r="B57" i="33"/>
  <c r="A57" i="33"/>
  <c r="AJ57" i="33" s="1"/>
  <c r="C56" i="33"/>
  <c r="B56" i="33"/>
  <c r="A56" i="33"/>
  <c r="AJ56" i="33" s="1"/>
  <c r="C55" i="33"/>
  <c r="B55" i="33"/>
  <c r="A55" i="33"/>
  <c r="AJ55" i="33" s="1"/>
  <c r="C54" i="33"/>
  <c r="B54" i="33"/>
  <c r="A54" i="33"/>
  <c r="AJ54" i="33" s="1"/>
  <c r="C53" i="33"/>
  <c r="B53" i="33"/>
  <c r="A53" i="33"/>
  <c r="AJ53" i="33" s="1"/>
  <c r="C52" i="33"/>
  <c r="B52" i="33"/>
  <c r="A52" i="33"/>
  <c r="AJ52" i="33" s="1"/>
  <c r="C51" i="33"/>
  <c r="B51" i="33"/>
  <c r="A51" i="33"/>
  <c r="AJ51" i="33" s="1"/>
  <c r="C50" i="33"/>
  <c r="B50" i="33"/>
  <c r="A50" i="33"/>
  <c r="AJ50" i="33" s="1"/>
  <c r="C49" i="33"/>
  <c r="B49" i="33"/>
  <c r="A49" i="33"/>
  <c r="AJ49" i="33" s="1"/>
  <c r="AJ48" i="33"/>
  <c r="C48" i="33"/>
  <c r="B48" i="33"/>
  <c r="A48" i="33"/>
  <c r="C47" i="33"/>
  <c r="B47" i="33"/>
  <c r="A47" i="33"/>
  <c r="AJ47" i="33" s="1"/>
  <c r="C46" i="33"/>
  <c r="B46" i="33"/>
  <c r="A46" i="33"/>
  <c r="AJ46" i="33" s="1"/>
  <c r="C45" i="33"/>
  <c r="B45" i="33"/>
  <c r="A45" i="33"/>
  <c r="AJ45" i="33" s="1"/>
  <c r="C44" i="33"/>
  <c r="B44" i="33"/>
  <c r="A44" i="33"/>
  <c r="AJ44" i="33" s="1"/>
  <c r="C43" i="33"/>
  <c r="B43" i="33"/>
  <c r="A43" i="33"/>
  <c r="AJ43" i="33" s="1"/>
  <c r="C42" i="33"/>
  <c r="B42" i="33"/>
  <c r="A42" i="33"/>
  <c r="AJ42" i="33" s="1"/>
  <c r="C41" i="33"/>
  <c r="B41" i="33"/>
  <c r="A41" i="33"/>
  <c r="AJ41" i="33" s="1"/>
  <c r="C40" i="33"/>
  <c r="B40" i="33"/>
  <c r="A40" i="33"/>
  <c r="AJ40" i="33" s="1"/>
  <c r="C39" i="33"/>
  <c r="B39" i="33"/>
  <c r="A39" i="33"/>
  <c r="AJ39" i="33" s="1"/>
  <c r="C38" i="33"/>
  <c r="B38" i="33"/>
  <c r="A38" i="33"/>
  <c r="AJ38" i="33" s="1"/>
  <c r="C37" i="33"/>
  <c r="B37" i="33"/>
  <c r="A37" i="33"/>
  <c r="AJ37" i="33" s="1"/>
  <c r="C36" i="33"/>
  <c r="B36" i="33"/>
  <c r="A36" i="33"/>
  <c r="AJ36" i="33" s="1"/>
  <c r="C35" i="33"/>
  <c r="B35" i="33"/>
  <c r="A35" i="33"/>
  <c r="AJ35" i="33" s="1"/>
  <c r="C34" i="33"/>
  <c r="B34" i="33"/>
  <c r="A34" i="33"/>
  <c r="AJ34" i="33" s="1"/>
  <c r="C33" i="33"/>
  <c r="B33" i="33"/>
  <c r="A33" i="33"/>
  <c r="AJ33" i="33" s="1"/>
  <c r="C32" i="33"/>
  <c r="B32" i="33"/>
  <c r="A32" i="33"/>
  <c r="AJ32" i="33" s="1"/>
  <c r="C31" i="33"/>
  <c r="B31" i="33"/>
  <c r="A31" i="33"/>
  <c r="AJ31" i="33" s="1"/>
  <c r="C30" i="33"/>
  <c r="B30" i="33"/>
  <c r="A30" i="33"/>
  <c r="AJ30" i="33" s="1"/>
  <c r="C29" i="33"/>
  <c r="B29" i="33"/>
  <c r="A29" i="33"/>
  <c r="AJ29" i="33" s="1"/>
  <c r="C28" i="33"/>
  <c r="B28" i="33"/>
  <c r="A28" i="33"/>
  <c r="AJ28" i="33" s="1"/>
  <c r="C27" i="33"/>
  <c r="B27" i="33"/>
  <c r="A27" i="33"/>
  <c r="AJ27" i="33" s="1"/>
  <c r="C26" i="33"/>
  <c r="B26" i="33"/>
  <c r="A26" i="33"/>
  <c r="AJ26" i="33" s="1"/>
  <c r="C25" i="33"/>
  <c r="B25" i="33"/>
  <c r="A25" i="33"/>
  <c r="AJ25" i="33" s="1"/>
  <c r="C24" i="33"/>
  <c r="B24" i="33"/>
  <c r="A24" i="33"/>
  <c r="AJ24" i="33" s="1"/>
  <c r="C23" i="33"/>
  <c r="B23" i="33"/>
  <c r="A23" i="33"/>
  <c r="AJ23" i="33" s="1"/>
  <c r="C22" i="33"/>
  <c r="B22" i="33"/>
  <c r="A22" i="33"/>
  <c r="AJ22" i="33" s="1"/>
  <c r="C21" i="33"/>
  <c r="B21" i="33"/>
  <c r="A21" i="33"/>
  <c r="AJ21" i="33" s="1"/>
  <c r="C20" i="33"/>
  <c r="B20" i="33"/>
  <c r="A20" i="33"/>
  <c r="AJ20" i="33" s="1"/>
  <c r="C19" i="33"/>
  <c r="B19" i="33"/>
  <c r="A19" i="33"/>
  <c r="AJ19" i="33" s="1"/>
  <c r="AJ18" i="33"/>
  <c r="G3" i="33"/>
  <c r="G1" i="33"/>
  <c r="A118" i="7"/>
  <c r="AJ118" i="7" s="1"/>
  <c r="B118" i="7"/>
  <c r="C118" i="7"/>
  <c r="A119" i="7"/>
  <c r="AJ119" i="7" s="1"/>
  <c r="B119" i="7"/>
  <c r="C119" i="7"/>
  <c r="A120" i="7"/>
  <c r="AJ120" i="7" s="1"/>
  <c r="B120" i="7"/>
  <c r="C120" i="7"/>
  <c r="A121" i="7"/>
  <c r="AJ121" i="7" s="1"/>
  <c r="B121" i="7"/>
  <c r="C121" i="7"/>
  <c r="A122" i="7"/>
  <c r="AJ122" i="7" s="1"/>
  <c r="B122" i="7"/>
  <c r="C122" i="7"/>
  <c r="A123" i="7"/>
  <c r="AJ123" i="7" s="1"/>
  <c r="B123" i="7"/>
  <c r="C123" i="7"/>
  <c r="A124" i="7"/>
  <c r="AJ124" i="7" s="1"/>
  <c r="B124" i="7"/>
  <c r="C124" i="7"/>
  <c r="A125" i="7"/>
  <c r="AJ125" i="7" s="1"/>
  <c r="B125" i="7"/>
  <c r="C125" i="7"/>
  <c r="A126" i="7"/>
  <c r="AJ126" i="7" s="1"/>
  <c r="B126" i="7"/>
  <c r="C126" i="7"/>
  <c r="A127" i="7"/>
  <c r="AJ127" i="7" s="1"/>
  <c r="B127" i="7"/>
  <c r="C127" i="7"/>
  <c r="A128" i="7"/>
  <c r="AJ128" i="7" s="1"/>
  <c r="B128" i="7"/>
  <c r="C128" i="7"/>
  <c r="A129" i="7"/>
  <c r="AJ129" i="7" s="1"/>
  <c r="B129" i="7"/>
  <c r="C129" i="7"/>
  <c r="A130" i="7"/>
  <c r="AJ130" i="7" s="1"/>
  <c r="B130" i="7"/>
  <c r="C130" i="7"/>
  <c r="A131" i="7"/>
  <c r="AJ131" i="7" s="1"/>
  <c r="B131" i="7"/>
  <c r="C131" i="7"/>
  <c r="A132" i="7"/>
  <c r="AJ132" i="7" s="1"/>
  <c r="B132" i="7"/>
  <c r="C132" i="7"/>
  <c r="A133" i="7"/>
  <c r="AJ133" i="7" s="1"/>
  <c r="B133" i="7"/>
  <c r="C133" i="7"/>
  <c r="A134" i="7"/>
  <c r="AJ134" i="7" s="1"/>
  <c r="B134" i="7"/>
  <c r="C134" i="7"/>
  <c r="A135" i="7"/>
  <c r="AJ135" i="7" s="1"/>
  <c r="B135" i="7"/>
  <c r="C135" i="7"/>
  <c r="A136" i="7"/>
  <c r="AJ136" i="7" s="1"/>
  <c r="B136" i="7"/>
  <c r="C136" i="7"/>
  <c r="A137" i="7"/>
  <c r="AJ137" i="7" s="1"/>
  <c r="B137" i="7"/>
  <c r="C137" i="7"/>
  <c r="A138" i="7"/>
  <c r="AJ138" i="7" s="1"/>
  <c r="B138" i="7"/>
  <c r="C138" i="7"/>
  <c r="A139" i="7"/>
  <c r="AJ139" i="7" s="1"/>
  <c r="B139" i="7"/>
  <c r="C139" i="7"/>
  <c r="A140" i="7"/>
  <c r="AJ140" i="7" s="1"/>
  <c r="B140" i="7"/>
  <c r="C140" i="7"/>
  <c r="A141" i="7"/>
  <c r="AJ141" i="7" s="1"/>
  <c r="B141" i="7"/>
  <c r="C141" i="7"/>
  <c r="A142" i="7"/>
  <c r="AJ142" i="7" s="1"/>
  <c r="B142" i="7"/>
  <c r="C142" i="7"/>
  <c r="A143" i="7"/>
  <c r="AJ143" i="7" s="1"/>
  <c r="B143" i="7"/>
  <c r="C143" i="7"/>
  <c r="A144" i="7"/>
  <c r="AJ144" i="7" s="1"/>
  <c r="B144" i="7"/>
  <c r="C144" i="7"/>
  <c r="A145" i="7"/>
  <c r="AJ145" i="7" s="1"/>
  <c r="B145" i="7"/>
  <c r="C145" i="7"/>
  <c r="A146" i="7"/>
  <c r="AJ146" i="7" s="1"/>
  <c r="B146" i="7"/>
  <c r="C146" i="7"/>
  <c r="A147" i="7"/>
  <c r="AJ147" i="7" s="1"/>
  <c r="B147" i="7"/>
  <c r="C147" i="7"/>
  <c r="A148" i="7"/>
  <c r="AJ148" i="7" s="1"/>
  <c r="B148" i="7"/>
  <c r="C148" i="7"/>
  <c r="A149" i="7"/>
  <c r="AJ149" i="7" s="1"/>
  <c r="B149" i="7"/>
  <c r="C149" i="7"/>
  <c r="A150" i="7"/>
  <c r="AJ150" i="7" s="1"/>
  <c r="B150" i="7"/>
  <c r="C150" i="7"/>
  <c r="A151" i="7"/>
  <c r="AJ151" i="7" s="1"/>
  <c r="B151" i="7"/>
  <c r="C151" i="7"/>
  <c r="A152" i="7"/>
  <c r="AJ152" i="7" s="1"/>
  <c r="B152" i="7"/>
  <c r="C152" i="7"/>
  <c r="A153" i="7"/>
  <c r="AJ153" i="7" s="1"/>
  <c r="B153" i="7"/>
  <c r="C153" i="7"/>
  <c r="A154" i="7"/>
  <c r="AJ154" i="7" s="1"/>
  <c r="B154" i="7"/>
  <c r="C154" i="7"/>
  <c r="A155" i="7"/>
  <c r="AJ155" i="7" s="1"/>
  <c r="B155" i="7"/>
  <c r="C155" i="7"/>
  <c r="A156" i="7"/>
  <c r="AJ156" i="7" s="1"/>
  <c r="B156" i="7"/>
  <c r="C156" i="7"/>
  <c r="A157" i="7"/>
  <c r="AJ157" i="7" s="1"/>
  <c r="B157" i="7"/>
  <c r="C157" i="7"/>
  <c r="A158" i="7"/>
  <c r="AJ158" i="7" s="1"/>
  <c r="B158" i="7"/>
  <c r="C158" i="7"/>
  <c r="A159" i="7"/>
  <c r="AJ159" i="7" s="1"/>
  <c r="B159" i="7"/>
  <c r="C159" i="7"/>
  <c r="A160" i="7"/>
  <c r="AJ160" i="7" s="1"/>
  <c r="B160" i="7"/>
  <c r="C160" i="7"/>
  <c r="A161" i="7"/>
  <c r="AJ161" i="7" s="1"/>
  <c r="B161" i="7"/>
  <c r="C161" i="7"/>
  <c r="A162" i="7"/>
  <c r="AJ162" i="7" s="1"/>
  <c r="B162" i="7"/>
  <c r="C162" i="7"/>
  <c r="A163" i="7"/>
  <c r="AJ163" i="7" s="1"/>
  <c r="B163" i="7"/>
  <c r="C163" i="7"/>
  <c r="A164" i="7"/>
  <c r="AJ164" i="7" s="1"/>
  <c r="B164" i="7"/>
  <c r="C164" i="7"/>
  <c r="A165" i="7"/>
  <c r="AJ165" i="7" s="1"/>
  <c r="B165" i="7"/>
  <c r="C165" i="7"/>
  <c r="A166" i="7"/>
  <c r="AJ166" i="7" s="1"/>
  <c r="B166" i="7"/>
  <c r="C166" i="7"/>
  <c r="A167" i="7"/>
  <c r="AJ167" i="7" s="1"/>
  <c r="B167" i="7"/>
  <c r="C167" i="7"/>
  <c r="A168" i="7"/>
  <c r="AJ168" i="7" s="1"/>
  <c r="B168" i="7"/>
  <c r="C168" i="7"/>
  <c r="A169" i="7"/>
  <c r="AJ169" i="7" s="1"/>
  <c r="B169" i="7"/>
  <c r="C169" i="7"/>
  <c r="A170" i="7"/>
  <c r="AJ170" i="7" s="1"/>
  <c r="B170" i="7"/>
  <c r="C170" i="7"/>
  <c r="A171" i="7"/>
  <c r="B171" i="7"/>
  <c r="C171" i="7"/>
  <c r="AJ171" i="7"/>
  <c r="A172" i="7"/>
  <c r="AJ172" i="7" s="1"/>
  <c r="B172" i="7"/>
  <c r="C172" i="7"/>
  <c r="A173" i="7"/>
  <c r="AJ173" i="7" s="1"/>
  <c r="B173" i="7"/>
  <c r="C173" i="7"/>
  <c r="A174" i="7"/>
  <c r="AJ174" i="7" s="1"/>
  <c r="B174" i="7"/>
  <c r="C174" i="7"/>
  <c r="A175" i="7"/>
  <c r="AJ175" i="7" s="1"/>
  <c r="B175" i="7"/>
  <c r="C175" i="7"/>
  <c r="A176" i="7"/>
  <c r="AJ176" i="7" s="1"/>
  <c r="B176" i="7"/>
  <c r="C176" i="7"/>
  <c r="A177" i="7"/>
  <c r="AJ177" i="7" s="1"/>
  <c r="B177" i="7"/>
  <c r="C177" i="7"/>
  <c r="A178" i="7"/>
  <c r="AJ178" i="7" s="1"/>
  <c r="B178" i="7"/>
  <c r="C178" i="7"/>
  <c r="A179" i="7"/>
  <c r="AJ179" i="7" s="1"/>
  <c r="B179" i="7"/>
  <c r="C179" i="7"/>
  <c r="A180" i="7"/>
  <c r="AJ180" i="7" s="1"/>
  <c r="B180" i="7"/>
  <c r="C180" i="7"/>
  <c r="A181" i="7"/>
  <c r="AJ181" i="7" s="1"/>
  <c r="B181" i="7"/>
  <c r="C181" i="7"/>
  <c r="A182" i="7"/>
  <c r="AJ182" i="7" s="1"/>
  <c r="B182" i="7"/>
  <c r="C182" i="7"/>
  <c r="A183" i="7"/>
  <c r="AJ183" i="7" s="1"/>
  <c r="B183" i="7"/>
  <c r="C183" i="7"/>
  <c r="A184" i="7"/>
  <c r="AJ184" i="7" s="1"/>
  <c r="B184" i="7"/>
  <c r="C184" i="7"/>
  <c r="A185" i="7"/>
  <c r="AJ185" i="7" s="1"/>
  <c r="B185" i="7"/>
  <c r="C185" i="7"/>
  <c r="A186" i="7"/>
  <c r="AJ186" i="7" s="1"/>
  <c r="B186" i="7"/>
  <c r="C186" i="7"/>
  <c r="A187" i="7"/>
  <c r="AJ187" i="7" s="1"/>
  <c r="B187" i="7"/>
  <c r="C187" i="7"/>
  <c r="A188" i="7"/>
  <c r="AJ188" i="7" s="1"/>
  <c r="B188" i="7"/>
  <c r="C188" i="7"/>
  <c r="A189" i="7"/>
  <c r="AJ189" i="7" s="1"/>
  <c r="B189" i="7"/>
  <c r="C189" i="7"/>
  <c r="A190" i="7"/>
  <c r="AJ190" i="7" s="1"/>
  <c r="B190" i="7"/>
  <c r="C190" i="7"/>
  <c r="A191" i="7"/>
  <c r="AJ191" i="7" s="1"/>
  <c r="B191" i="7"/>
  <c r="C191" i="7"/>
  <c r="A192" i="7"/>
  <c r="AJ192" i="7" s="1"/>
  <c r="B192" i="7"/>
  <c r="C192" i="7"/>
  <c r="A193" i="7"/>
  <c r="AJ193" i="7" s="1"/>
  <c r="B193" i="7"/>
  <c r="C193" i="7"/>
  <c r="A194" i="7"/>
  <c r="AJ194" i="7" s="1"/>
  <c r="B194" i="7"/>
  <c r="C194" i="7"/>
  <c r="A195" i="7"/>
  <c r="AJ195" i="7" s="1"/>
  <c r="B195" i="7"/>
  <c r="C195" i="7"/>
  <c r="A196" i="7"/>
  <c r="AJ196" i="7" s="1"/>
  <c r="B196" i="7"/>
  <c r="C196" i="7"/>
  <c r="A197" i="7"/>
  <c r="AJ197" i="7" s="1"/>
  <c r="B197" i="7"/>
  <c r="C197" i="7"/>
  <c r="A198" i="7"/>
  <c r="AJ198" i="7" s="1"/>
  <c r="B198" i="7"/>
  <c r="C198" i="7"/>
  <c r="A199" i="7"/>
  <c r="AJ199" i="7" s="1"/>
  <c r="B199" i="7"/>
  <c r="C199" i="7"/>
  <c r="A200" i="7"/>
  <c r="AJ200" i="7" s="1"/>
  <c r="B200" i="7"/>
  <c r="C200" i="7"/>
  <c r="A201" i="7"/>
  <c r="AJ201" i="7" s="1"/>
  <c r="B201" i="7"/>
  <c r="C201" i="7"/>
  <c r="A202" i="7"/>
  <c r="AJ202" i="7" s="1"/>
  <c r="B202" i="7"/>
  <c r="C202" i="7"/>
  <c r="A203" i="7"/>
  <c r="AJ203" i="7" s="1"/>
  <c r="B203" i="7"/>
  <c r="C203" i="7"/>
  <c r="A204" i="7"/>
  <c r="AJ204" i="7" s="1"/>
  <c r="B204" i="7"/>
  <c r="C204" i="7"/>
  <c r="A205" i="7"/>
  <c r="AJ205" i="7" s="1"/>
  <c r="B205" i="7"/>
  <c r="C205" i="7"/>
  <c r="A206" i="7"/>
  <c r="AJ206" i="7" s="1"/>
  <c r="B206" i="7"/>
  <c r="C206" i="7"/>
  <c r="A207" i="7"/>
  <c r="AJ207" i="7" s="1"/>
  <c r="B207" i="7"/>
  <c r="C207" i="7"/>
  <c r="A208" i="7"/>
  <c r="AJ208" i="7" s="1"/>
  <c r="B208" i="7"/>
  <c r="C208" i="7"/>
  <c r="A209" i="7"/>
  <c r="AJ209" i="7" s="1"/>
  <c r="B209" i="7"/>
  <c r="C209" i="7"/>
  <c r="A210" i="7"/>
  <c r="AJ210" i="7" s="1"/>
  <c r="B210" i="7"/>
  <c r="C210" i="7"/>
  <c r="A211" i="7"/>
  <c r="AJ211" i="7" s="1"/>
  <c r="B211" i="7"/>
  <c r="C211" i="7"/>
  <c r="A212" i="7"/>
  <c r="AJ212" i="7" s="1"/>
  <c r="B212" i="7"/>
  <c r="C212" i="7"/>
  <c r="A213" i="7"/>
  <c r="AJ213" i="7" s="1"/>
  <c r="B213" i="7"/>
  <c r="C213" i="7"/>
  <c r="A214" i="7"/>
  <c r="AJ214" i="7" s="1"/>
  <c r="B214" i="7"/>
  <c r="C214" i="7"/>
  <c r="A215" i="7"/>
  <c r="AJ215" i="7" s="1"/>
  <c r="B215" i="7"/>
  <c r="C215" i="7"/>
  <c r="A216" i="7"/>
  <c r="AJ216" i="7" s="1"/>
  <c r="B216" i="7"/>
  <c r="C216" i="7"/>
  <c r="A217" i="7"/>
  <c r="AJ217" i="7" s="1"/>
  <c r="B217" i="7"/>
  <c r="C217" i="7"/>
  <c r="A218" i="7"/>
  <c r="AJ218" i="7" s="1"/>
  <c r="B218" i="7"/>
  <c r="C218" i="7"/>
  <c r="A13" i="5"/>
  <c r="B13" i="5"/>
  <c r="C13" i="5"/>
  <c r="E13" i="5"/>
  <c r="F13" i="5"/>
  <c r="G13" i="5"/>
  <c r="H13" i="5"/>
  <c r="I13" i="5"/>
  <c r="L13" i="5"/>
  <c r="V13" i="5"/>
  <c r="X13" i="5"/>
  <c r="AE13" i="5"/>
  <c r="AG13" i="5"/>
  <c r="AI13" i="5"/>
  <c r="AJ13" i="5"/>
  <c r="AM13" i="5"/>
  <c r="AN13" i="5"/>
  <c r="A14" i="5"/>
  <c r="B14" i="5"/>
  <c r="C14" i="5"/>
  <c r="E14" i="5"/>
  <c r="F14" i="5"/>
  <c r="G14" i="5"/>
  <c r="H14" i="5"/>
  <c r="I14" i="5"/>
  <c r="J14" i="5"/>
  <c r="L14" i="5"/>
  <c r="V14" i="5"/>
  <c r="X14" i="5"/>
  <c r="AE14" i="5"/>
  <c r="AG14" i="5"/>
  <c r="AI14" i="5"/>
  <c r="AJ14" i="5"/>
  <c r="AM14" i="5"/>
  <c r="AN14" i="5"/>
  <c r="A15" i="5"/>
  <c r="B15" i="5"/>
  <c r="C15" i="5"/>
  <c r="E15" i="5"/>
  <c r="F15" i="5"/>
  <c r="G15" i="5"/>
  <c r="H15" i="5"/>
  <c r="I15" i="5"/>
  <c r="J15" i="5"/>
  <c r="L15" i="5"/>
  <c r="V15" i="5"/>
  <c r="X15" i="5"/>
  <c r="AE15" i="5"/>
  <c r="AG15" i="5"/>
  <c r="AI15" i="5"/>
  <c r="AJ15" i="5"/>
  <c r="AM15" i="5"/>
  <c r="AN15" i="5"/>
  <c r="A16" i="5"/>
  <c r="J16" i="5" s="1"/>
  <c r="B16" i="5"/>
  <c r="C16" i="5"/>
  <c r="E16" i="5"/>
  <c r="F16" i="5"/>
  <c r="G16" i="5"/>
  <c r="H16" i="5"/>
  <c r="I16" i="5"/>
  <c r="L16" i="5"/>
  <c r="V16" i="5"/>
  <c r="X16" i="5"/>
  <c r="AE16" i="5"/>
  <c r="AG16" i="5"/>
  <c r="AI16" i="5"/>
  <c r="AJ16" i="5"/>
  <c r="AM16" i="5"/>
  <c r="AN16" i="5"/>
  <c r="A17" i="5"/>
  <c r="J17" i="5" s="1"/>
  <c r="B17" i="5"/>
  <c r="C17" i="5"/>
  <c r="E17" i="5"/>
  <c r="F17" i="5"/>
  <c r="G17" i="5"/>
  <c r="H17" i="5"/>
  <c r="I17" i="5"/>
  <c r="L17" i="5"/>
  <c r="V17" i="5"/>
  <c r="X17" i="5"/>
  <c r="AE17" i="5"/>
  <c r="AG17" i="5"/>
  <c r="AI17" i="5"/>
  <c r="AJ17" i="5"/>
  <c r="AM17" i="5"/>
  <c r="AN17" i="5"/>
  <c r="A18" i="5"/>
  <c r="B18" i="5"/>
  <c r="C18" i="5"/>
  <c r="E18" i="5"/>
  <c r="F18" i="5"/>
  <c r="G18" i="5"/>
  <c r="H18" i="5"/>
  <c r="I18" i="5"/>
  <c r="J18" i="5"/>
  <c r="L18" i="5"/>
  <c r="V18" i="5"/>
  <c r="X18" i="5"/>
  <c r="AE18" i="5"/>
  <c r="AG18" i="5"/>
  <c r="AI18" i="5"/>
  <c r="AJ18" i="5"/>
  <c r="AM18" i="5"/>
  <c r="AN18" i="5"/>
  <c r="A19" i="5"/>
  <c r="B19" i="5"/>
  <c r="C19" i="5"/>
  <c r="E19" i="5"/>
  <c r="F19" i="5"/>
  <c r="G19" i="5"/>
  <c r="H19" i="5"/>
  <c r="I19" i="5"/>
  <c r="J19" i="5"/>
  <c r="L19" i="5"/>
  <c r="V19" i="5"/>
  <c r="X19" i="5"/>
  <c r="AE19" i="5"/>
  <c r="AG19" i="5"/>
  <c r="AI19" i="5"/>
  <c r="AJ19" i="5"/>
  <c r="AM19" i="5"/>
  <c r="AN19" i="5"/>
  <c r="A20" i="5"/>
  <c r="J20" i="5" s="1"/>
  <c r="B20" i="5"/>
  <c r="C20" i="5"/>
  <c r="E20" i="5"/>
  <c r="F20" i="5"/>
  <c r="G20" i="5"/>
  <c r="H20" i="5"/>
  <c r="I20" i="5"/>
  <c r="L20" i="5"/>
  <c r="V20" i="5"/>
  <c r="X20" i="5"/>
  <c r="AE20" i="5"/>
  <c r="AG20" i="5"/>
  <c r="AI20" i="5"/>
  <c r="AJ20" i="5"/>
  <c r="AM20" i="5"/>
  <c r="AN20" i="5"/>
  <c r="A21" i="5"/>
  <c r="B21" i="5"/>
  <c r="C21" i="5"/>
  <c r="E21" i="5"/>
  <c r="F21" i="5"/>
  <c r="G21" i="5"/>
  <c r="H21" i="5"/>
  <c r="I21" i="5"/>
  <c r="J21" i="5"/>
  <c r="L21" i="5"/>
  <c r="V21" i="5"/>
  <c r="X21" i="5"/>
  <c r="AE21" i="5"/>
  <c r="AG21" i="5"/>
  <c r="AI21" i="5"/>
  <c r="AJ21" i="5"/>
  <c r="AM21" i="5"/>
  <c r="AN21" i="5"/>
  <c r="A22" i="5"/>
  <c r="J22" i="5" s="1"/>
  <c r="B22" i="5"/>
  <c r="C22" i="5"/>
  <c r="E22" i="5"/>
  <c r="F22" i="5"/>
  <c r="G22" i="5"/>
  <c r="H22" i="5"/>
  <c r="I22" i="5"/>
  <c r="L22" i="5"/>
  <c r="V22" i="5"/>
  <c r="X22" i="5"/>
  <c r="AE22" i="5"/>
  <c r="AG22" i="5"/>
  <c r="AI22" i="5"/>
  <c r="AJ22" i="5"/>
  <c r="AM22" i="5"/>
  <c r="AN22" i="5"/>
  <c r="A23" i="5"/>
  <c r="B23" i="5"/>
  <c r="C23" i="5"/>
  <c r="E23" i="5"/>
  <c r="F23" i="5"/>
  <c r="G23" i="5"/>
  <c r="H23" i="5"/>
  <c r="I23" i="5"/>
  <c r="J23" i="5"/>
  <c r="L23" i="5"/>
  <c r="V23" i="5"/>
  <c r="X23" i="5"/>
  <c r="AE23" i="5"/>
  <c r="AG23" i="5"/>
  <c r="AI23" i="5"/>
  <c r="AJ23" i="5"/>
  <c r="AM23" i="5"/>
  <c r="AN23" i="5"/>
  <c r="A24" i="5"/>
  <c r="J24" i="5" s="1"/>
  <c r="B24" i="5"/>
  <c r="C24" i="5"/>
  <c r="E24" i="5"/>
  <c r="F24" i="5"/>
  <c r="G24" i="5"/>
  <c r="H24" i="5"/>
  <c r="I24" i="5"/>
  <c r="L24" i="5"/>
  <c r="V24" i="5"/>
  <c r="X24" i="5"/>
  <c r="AE24" i="5"/>
  <c r="AG24" i="5"/>
  <c r="AI24" i="5"/>
  <c r="AJ24" i="5"/>
  <c r="AM24" i="5"/>
  <c r="AN24" i="5"/>
  <c r="A25" i="5"/>
  <c r="B25" i="5"/>
  <c r="C25" i="5"/>
  <c r="E25" i="5"/>
  <c r="F25" i="5"/>
  <c r="G25" i="5"/>
  <c r="H25" i="5"/>
  <c r="I25" i="5"/>
  <c r="J25" i="5"/>
  <c r="L25" i="5"/>
  <c r="V25" i="5"/>
  <c r="X25" i="5"/>
  <c r="AE25" i="5"/>
  <c r="AG25" i="5"/>
  <c r="AI25" i="5"/>
  <c r="AJ25" i="5"/>
  <c r="AM25" i="5"/>
  <c r="AN25" i="5"/>
  <c r="A26" i="5"/>
  <c r="J26" i="5" s="1"/>
  <c r="B26" i="5"/>
  <c r="C26" i="5"/>
  <c r="E26" i="5"/>
  <c r="F26" i="5"/>
  <c r="G26" i="5"/>
  <c r="H26" i="5"/>
  <c r="I26" i="5"/>
  <c r="L26" i="5"/>
  <c r="V26" i="5"/>
  <c r="X26" i="5"/>
  <c r="AE26" i="5"/>
  <c r="AG26" i="5"/>
  <c r="AI26" i="5"/>
  <c r="AJ26" i="5"/>
  <c r="AM26" i="5"/>
  <c r="AN26" i="5"/>
  <c r="A27" i="5"/>
  <c r="B27" i="5"/>
  <c r="C27" i="5"/>
  <c r="E27" i="5"/>
  <c r="F27" i="5"/>
  <c r="G27" i="5"/>
  <c r="H27" i="5"/>
  <c r="I27" i="5"/>
  <c r="J27" i="5"/>
  <c r="L27" i="5"/>
  <c r="V27" i="5"/>
  <c r="X27" i="5"/>
  <c r="AE27" i="5"/>
  <c r="AG27" i="5"/>
  <c r="AI27" i="5"/>
  <c r="AJ27" i="5"/>
  <c r="AM27" i="5"/>
  <c r="AN27" i="5"/>
  <c r="A28" i="5"/>
  <c r="B28" i="5"/>
  <c r="C28" i="5"/>
  <c r="E28" i="5"/>
  <c r="F28" i="5"/>
  <c r="G28" i="5"/>
  <c r="H28" i="5"/>
  <c r="I28" i="5"/>
  <c r="J28" i="5"/>
  <c r="L28" i="5"/>
  <c r="V28" i="5"/>
  <c r="X28" i="5"/>
  <c r="AE28" i="5"/>
  <c r="AG28" i="5"/>
  <c r="AI28" i="5"/>
  <c r="AJ28" i="5"/>
  <c r="AM28" i="5"/>
  <c r="AN28" i="5"/>
  <c r="A29" i="5"/>
  <c r="J29" i="5" s="1"/>
  <c r="B29" i="5"/>
  <c r="C29" i="5"/>
  <c r="E29" i="5"/>
  <c r="F29" i="5"/>
  <c r="G29" i="5"/>
  <c r="H29" i="5"/>
  <c r="I29" i="5"/>
  <c r="L29" i="5"/>
  <c r="V29" i="5"/>
  <c r="X29" i="5"/>
  <c r="AE29" i="5"/>
  <c r="AG29" i="5"/>
  <c r="AI29" i="5"/>
  <c r="AJ29" i="5"/>
  <c r="AM29" i="5"/>
  <c r="AN29" i="5"/>
  <c r="A30" i="5"/>
  <c r="B30" i="5"/>
  <c r="C30" i="5"/>
  <c r="E30" i="5"/>
  <c r="F30" i="5"/>
  <c r="G30" i="5"/>
  <c r="H30" i="5"/>
  <c r="I30" i="5"/>
  <c r="J30" i="5"/>
  <c r="L30" i="5"/>
  <c r="V30" i="5"/>
  <c r="X30" i="5"/>
  <c r="AE30" i="5"/>
  <c r="AG30" i="5"/>
  <c r="AI30" i="5"/>
  <c r="AJ30" i="5"/>
  <c r="AM30" i="5"/>
  <c r="AN30" i="5"/>
  <c r="A31" i="5"/>
  <c r="J31" i="5" s="1"/>
  <c r="B31" i="5"/>
  <c r="C31" i="5"/>
  <c r="E31" i="5"/>
  <c r="F31" i="5"/>
  <c r="G31" i="5"/>
  <c r="H31" i="5"/>
  <c r="I31" i="5"/>
  <c r="L31" i="5"/>
  <c r="V31" i="5"/>
  <c r="X31" i="5"/>
  <c r="AE31" i="5"/>
  <c r="AG31" i="5"/>
  <c r="AI31" i="5"/>
  <c r="AJ31" i="5"/>
  <c r="AM31" i="5"/>
  <c r="AN31" i="5"/>
  <c r="A32" i="5"/>
  <c r="B32" i="5"/>
  <c r="C32" i="5"/>
  <c r="E32" i="5"/>
  <c r="F32" i="5"/>
  <c r="G32" i="5"/>
  <c r="H32" i="5"/>
  <c r="I32" i="5"/>
  <c r="J32" i="5"/>
  <c r="L32" i="5"/>
  <c r="V32" i="5"/>
  <c r="X32" i="5"/>
  <c r="AE32" i="5"/>
  <c r="AG32" i="5"/>
  <c r="AI32" i="5"/>
  <c r="AJ32" i="5"/>
  <c r="AM32" i="5"/>
  <c r="AN32" i="5"/>
  <c r="A33" i="5"/>
  <c r="J33" i="5" s="1"/>
  <c r="B33" i="5"/>
  <c r="C33" i="5"/>
  <c r="E33" i="5"/>
  <c r="F33" i="5"/>
  <c r="G33" i="5"/>
  <c r="H33" i="5"/>
  <c r="I33" i="5"/>
  <c r="L33" i="5"/>
  <c r="V33" i="5"/>
  <c r="X33" i="5"/>
  <c r="AE33" i="5"/>
  <c r="AG33" i="5"/>
  <c r="AI33" i="5"/>
  <c r="AJ33" i="5"/>
  <c r="AM33" i="5"/>
  <c r="AN33" i="5"/>
  <c r="A34" i="5"/>
  <c r="B34" i="5"/>
  <c r="C34" i="5"/>
  <c r="E34" i="5"/>
  <c r="F34" i="5"/>
  <c r="G34" i="5"/>
  <c r="H34" i="5"/>
  <c r="I34" i="5"/>
  <c r="J34" i="5"/>
  <c r="L34" i="5"/>
  <c r="V34" i="5"/>
  <c r="X34" i="5"/>
  <c r="AE34" i="5"/>
  <c r="AG34" i="5"/>
  <c r="AI34" i="5"/>
  <c r="AJ34" i="5"/>
  <c r="AM34" i="5"/>
  <c r="AN34" i="5"/>
  <c r="A35" i="5"/>
  <c r="J35" i="5" s="1"/>
  <c r="B35" i="5"/>
  <c r="C35" i="5"/>
  <c r="E35" i="5"/>
  <c r="F35" i="5"/>
  <c r="G35" i="5"/>
  <c r="H35" i="5"/>
  <c r="I35" i="5"/>
  <c r="L35" i="5"/>
  <c r="V35" i="5"/>
  <c r="X35" i="5"/>
  <c r="AE35" i="5"/>
  <c r="AG35" i="5"/>
  <c r="AI35" i="5"/>
  <c r="AJ35" i="5"/>
  <c r="AM35" i="5"/>
  <c r="AN35" i="5"/>
  <c r="A36" i="5"/>
  <c r="B36" i="5"/>
  <c r="C36" i="5"/>
  <c r="E36" i="5"/>
  <c r="F36" i="5"/>
  <c r="G36" i="5"/>
  <c r="H36" i="5"/>
  <c r="I36" i="5"/>
  <c r="J36" i="5"/>
  <c r="L36" i="5"/>
  <c r="V36" i="5"/>
  <c r="X36" i="5"/>
  <c r="AE36" i="5"/>
  <c r="AG36" i="5"/>
  <c r="AI36" i="5"/>
  <c r="AJ36" i="5"/>
  <c r="AM36" i="5"/>
  <c r="AN36" i="5"/>
  <c r="A37" i="5"/>
  <c r="J37" i="5" s="1"/>
  <c r="B37" i="5"/>
  <c r="C37" i="5"/>
  <c r="E37" i="5"/>
  <c r="F37" i="5"/>
  <c r="Y37" i="5" s="1"/>
  <c r="K37" i="5" s="1"/>
  <c r="G37" i="5"/>
  <c r="H37" i="5"/>
  <c r="I37" i="5"/>
  <c r="L37" i="5"/>
  <c r="V37" i="5"/>
  <c r="X37" i="5"/>
  <c r="AE37" i="5"/>
  <c r="AG37" i="5"/>
  <c r="AI37" i="5"/>
  <c r="AJ37" i="5"/>
  <c r="AM37" i="5"/>
  <c r="AN37" i="5"/>
  <c r="A38" i="5"/>
  <c r="J38" i="5" s="1"/>
  <c r="B38" i="5"/>
  <c r="C38" i="5"/>
  <c r="E38" i="5"/>
  <c r="F38" i="5"/>
  <c r="G38" i="5"/>
  <c r="H38" i="5"/>
  <c r="I38" i="5"/>
  <c r="L38" i="5"/>
  <c r="V38" i="5"/>
  <c r="X38" i="5"/>
  <c r="AE38" i="5"/>
  <c r="AG38" i="5"/>
  <c r="AI38" i="5"/>
  <c r="AJ38" i="5"/>
  <c r="AM38" i="5"/>
  <c r="AN38" i="5"/>
  <c r="A39" i="5"/>
  <c r="B39" i="5"/>
  <c r="C39" i="5"/>
  <c r="E39" i="5"/>
  <c r="F39" i="5"/>
  <c r="G39" i="5"/>
  <c r="H39" i="5"/>
  <c r="I39" i="5"/>
  <c r="J39" i="5"/>
  <c r="L39" i="5"/>
  <c r="V39" i="5"/>
  <c r="X39" i="5"/>
  <c r="AE39" i="5"/>
  <c r="AG39" i="5"/>
  <c r="AI39" i="5"/>
  <c r="AJ39" i="5"/>
  <c r="AM39" i="5"/>
  <c r="AN39" i="5"/>
  <c r="A40" i="5"/>
  <c r="J40" i="5" s="1"/>
  <c r="B40" i="5"/>
  <c r="C40" i="5"/>
  <c r="E40" i="5"/>
  <c r="F40" i="5"/>
  <c r="G40" i="5"/>
  <c r="H40" i="5"/>
  <c r="I40" i="5"/>
  <c r="L40" i="5"/>
  <c r="V40" i="5"/>
  <c r="X40" i="5"/>
  <c r="AE40" i="5"/>
  <c r="AG40" i="5"/>
  <c r="AI40" i="5"/>
  <c r="AJ40" i="5"/>
  <c r="AM40" i="5"/>
  <c r="AN40" i="5"/>
  <c r="A41" i="5"/>
  <c r="J41" i="5" s="1"/>
  <c r="B41" i="5"/>
  <c r="C41" i="5"/>
  <c r="E41" i="5"/>
  <c r="F41" i="5"/>
  <c r="G41" i="5"/>
  <c r="H41" i="5"/>
  <c r="I41" i="5"/>
  <c r="L41" i="5"/>
  <c r="V41" i="5"/>
  <c r="X41" i="5"/>
  <c r="AE41" i="5"/>
  <c r="AG41" i="5"/>
  <c r="AI41" i="5"/>
  <c r="AJ41" i="5"/>
  <c r="AM41" i="5"/>
  <c r="AN41" i="5"/>
  <c r="A42" i="5"/>
  <c r="B42" i="5"/>
  <c r="C42" i="5"/>
  <c r="E42" i="5"/>
  <c r="F42" i="5"/>
  <c r="G42" i="5"/>
  <c r="H42" i="5"/>
  <c r="I42" i="5"/>
  <c r="J42" i="5"/>
  <c r="L42" i="5"/>
  <c r="V42" i="5"/>
  <c r="X42" i="5"/>
  <c r="AE42" i="5"/>
  <c r="AG42" i="5"/>
  <c r="AI42" i="5"/>
  <c r="AJ42" i="5"/>
  <c r="AM42" i="5"/>
  <c r="AN42" i="5"/>
  <c r="A43" i="5"/>
  <c r="B43" i="5"/>
  <c r="C43" i="5"/>
  <c r="E43" i="5"/>
  <c r="F43" i="5"/>
  <c r="G43" i="5"/>
  <c r="H43" i="5"/>
  <c r="I43" i="5"/>
  <c r="J43" i="5"/>
  <c r="L43" i="5"/>
  <c r="V43" i="5"/>
  <c r="X43" i="5"/>
  <c r="AE43" i="5"/>
  <c r="AG43" i="5"/>
  <c r="AI43" i="5"/>
  <c r="AJ43" i="5"/>
  <c r="AM43" i="5"/>
  <c r="AN43" i="5"/>
  <c r="A44" i="5"/>
  <c r="J44" i="5" s="1"/>
  <c r="B44" i="5"/>
  <c r="C44" i="5"/>
  <c r="E44" i="5"/>
  <c r="F44" i="5"/>
  <c r="G44" i="5"/>
  <c r="H44" i="5"/>
  <c r="I44" i="5"/>
  <c r="L44" i="5"/>
  <c r="V44" i="5"/>
  <c r="X44" i="5"/>
  <c r="AE44" i="5"/>
  <c r="AG44" i="5"/>
  <c r="AI44" i="5"/>
  <c r="AJ44" i="5"/>
  <c r="AM44" i="5"/>
  <c r="AN44" i="5"/>
  <c r="A45" i="5"/>
  <c r="J45" i="5" s="1"/>
  <c r="B45" i="5"/>
  <c r="C45" i="5"/>
  <c r="E45" i="5"/>
  <c r="F45" i="5"/>
  <c r="G45" i="5"/>
  <c r="H45" i="5"/>
  <c r="I45" i="5"/>
  <c r="L45" i="5"/>
  <c r="V45" i="5"/>
  <c r="X45" i="5"/>
  <c r="AE45" i="5"/>
  <c r="AG45" i="5"/>
  <c r="AI45" i="5"/>
  <c r="AJ45" i="5"/>
  <c r="AM45" i="5"/>
  <c r="AN45" i="5"/>
  <c r="A46" i="5"/>
  <c r="J46" i="5" s="1"/>
  <c r="B46" i="5"/>
  <c r="C46" i="5"/>
  <c r="E46" i="5"/>
  <c r="F46" i="5"/>
  <c r="G46" i="5"/>
  <c r="H46" i="5"/>
  <c r="I46" i="5"/>
  <c r="L46" i="5"/>
  <c r="V46" i="5"/>
  <c r="X46" i="5"/>
  <c r="AE46" i="5"/>
  <c r="AG46" i="5"/>
  <c r="AI46" i="5"/>
  <c r="AJ46" i="5"/>
  <c r="AM46" i="5"/>
  <c r="AN46" i="5"/>
  <c r="A47" i="5"/>
  <c r="J47" i="5" s="1"/>
  <c r="B47" i="5"/>
  <c r="C47" i="5"/>
  <c r="E47" i="5"/>
  <c r="F47" i="5"/>
  <c r="G47" i="5"/>
  <c r="H47" i="5"/>
  <c r="I47" i="5"/>
  <c r="L47" i="5"/>
  <c r="V47" i="5"/>
  <c r="X47" i="5"/>
  <c r="AE47" i="5"/>
  <c r="AG47" i="5"/>
  <c r="AI47" i="5"/>
  <c r="AJ47" i="5"/>
  <c r="AM47" i="5"/>
  <c r="AN47" i="5"/>
  <c r="A48" i="5"/>
  <c r="J48" i="5" s="1"/>
  <c r="B48" i="5"/>
  <c r="C48" i="5"/>
  <c r="E48" i="5"/>
  <c r="F48" i="5"/>
  <c r="G48" i="5"/>
  <c r="H48" i="5"/>
  <c r="I48" i="5"/>
  <c r="L48" i="5"/>
  <c r="V48" i="5"/>
  <c r="X48" i="5"/>
  <c r="AE48" i="5"/>
  <c r="AG48" i="5"/>
  <c r="AI48" i="5"/>
  <c r="AJ48" i="5"/>
  <c r="AM48" i="5"/>
  <c r="AN48" i="5"/>
  <c r="A49" i="5"/>
  <c r="J49" i="5" s="1"/>
  <c r="B49" i="5"/>
  <c r="C49" i="5"/>
  <c r="E49" i="5"/>
  <c r="F49" i="5"/>
  <c r="G49" i="5"/>
  <c r="H49" i="5"/>
  <c r="I49" i="5"/>
  <c r="L49" i="5"/>
  <c r="V49" i="5"/>
  <c r="X49" i="5"/>
  <c r="AE49" i="5"/>
  <c r="AG49" i="5"/>
  <c r="AI49" i="5"/>
  <c r="AJ49" i="5"/>
  <c r="AM49" i="5"/>
  <c r="AN49" i="5"/>
  <c r="A50" i="5"/>
  <c r="J50" i="5" s="1"/>
  <c r="B50" i="5"/>
  <c r="C50" i="5"/>
  <c r="E50" i="5"/>
  <c r="F50" i="5"/>
  <c r="G50" i="5"/>
  <c r="H50" i="5"/>
  <c r="I50" i="5"/>
  <c r="L50" i="5"/>
  <c r="V50" i="5"/>
  <c r="X50" i="5"/>
  <c r="AE50" i="5"/>
  <c r="AG50" i="5"/>
  <c r="AI50" i="5"/>
  <c r="AJ50" i="5"/>
  <c r="AM50" i="5"/>
  <c r="AN50" i="5"/>
  <c r="A51" i="5"/>
  <c r="B51" i="5"/>
  <c r="C51" i="5"/>
  <c r="E51" i="5"/>
  <c r="F51" i="5"/>
  <c r="G51" i="5"/>
  <c r="H51" i="5"/>
  <c r="I51" i="5"/>
  <c r="J51" i="5"/>
  <c r="L51" i="5"/>
  <c r="V51" i="5"/>
  <c r="X51" i="5"/>
  <c r="AE51" i="5"/>
  <c r="AG51" i="5"/>
  <c r="AI51" i="5"/>
  <c r="AJ51" i="5"/>
  <c r="AM51" i="5"/>
  <c r="AN51" i="5"/>
  <c r="A52" i="5"/>
  <c r="J52" i="5" s="1"/>
  <c r="B52" i="5"/>
  <c r="C52" i="5"/>
  <c r="E52" i="5"/>
  <c r="F52" i="5"/>
  <c r="G52" i="5"/>
  <c r="H52" i="5"/>
  <c r="I52" i="5"/>
  <c r="L52" i="5"/>
  <c r="V52" i="5"/>
  <c r="X52" i="5"/>
  <c r="AE52" i="5"/>
  <c r="AG52" i="5"/>
  <c r="AI52" i="5"/>
  <c r="AJ52" i="5"/>
  <c r="AM52" i="5"/>
  <c r="AN52" i="5"/>
  <c r="A53" i="5"/>
  <c r="J53" i="5" s="1"/>
  <c r="B53" i="5"/>
  <c r="C53" i="5"/>
  <c r="E53" i="5"/>
  <c r="F53" i="5"/>
  <c r="G53" i="5"/>
  <c r="H53" i="5"/>
  <c r="I53" i="5"/>
  <c r="L53" i="5"/>
  <c r="V53" i="5"/>
  <c r="X53" i="5"/>
  <c r="AE53" i="5"/>
  <c r="AG53" i="5"/>
  <c r="AI53" i="5"/>
  <c r="AJ53" i="5"/>
  <c r="AM53" i="5"/>
  <c r="AN53" i="5"/>
  <c r="A54" i="5"/>
  <c r="J54" i="5" s="1"/>
  <c r="B54" i="5"/>
  <c r="C54" i="5"/>
  <c r="E54" i="5"/>
  <c r="F54" i="5"/>
  <c r="G54" i="5"/>
  <c r="H54" i="5"/>
  <c r="I54" i="5"/>
  <c r="L54" i="5"/>
  <c r="V54" i="5"/>
  <c r="X54" i="5"/>
  <c r="AE54" i="5"/>
  <c r="AG54" i="5"/>
  <c r="AI54" i="5"/>
  <c r="AJ54" i="5"/>
  <c r="AM54" i="5"/>
  <c r="AN54" i="5"/>
  <c r="A55" i="5"/>
  <c r="J55" i="5" s="1"/>
  <c r="B55" i="5"/>
  <c r="C55" i="5"/>
  <c r="E55" i="5"/>
  <c r="F55" i="5"/>
  <c r="G55" i="5"/>
  <c r="H55" i="5"/>
  <c r="I55" i="5"/>
  <c r="L55" i="5"/>
  <c r="V55" i="5"/>
  <c r="X55" i="5"/>
  <c r="AE55" i="5"/>
  <c r="AG55" i="5"/>
  <c r="AI55" i="5"/>
  <c r="AJ55" i="5"/>
  <c r="AM55" i="5"/>
  <c r="AN55" i="5"/>
  <c r="A56" i="5"/>
  <c r="J56" i="5" s="1"/>
  <c r="B56" i="5"/>
  <c r="C56" i="5"/>
  <c r="E56" i="5"/>
  <c r="F56" i="5"/>
  <c r="G56" i="5"/>
  <c r="H56" i="5"/>
  <c r="I56" i="5"/>
  <c r="L56" i="5"/>
  <c r="V56" i="5"/>
  <c r="X56" i="5"/>
  <c r="AE56" i="5"/>
  <c r="AG56" i="5"/>
  <c r="AI56" i="5"/>
  <c r="AJ56" i="5"/>
  <c r="AM56" i="5"/>
  <c r="AN56" i="5"/>
  <c r="A57" i="5"/>
  <c r="B57" i="5"/>
  <c r="C57" i="5"/>
  <c r="E57" i="5"/>
  <c r="F57" i="5"/>
  <c r="G57" i="5"/>
  <c r="H57" i="5"/>
  <c r="I57" i="5"/>
  <c r="J57" i="5"/>
  <c r="L57" i="5"/>
  <c r="V57" i="5"/>
  <c r="X57" i="5"/>
  <c r="AE57" i="5"/>
  <c r="AG57" i="5"/>
  <c r="AI57" i="5"/>
  <c r="AJ57" i="5"/>
  <c r="AM57" i="5"/>
  <c r="AN57" i="5"/>
  <c r="A58" i="5"/>
  <c r="J58" i="5" s="1"/>
  <c r="B58" i="5"/>
  <c r="C58" i="5"/>
  <c r="E58" i="5"/>
  <c r="F58" i="5"/>
  <c r="G58" i="5"/>
  <c r="H58" i="5"/>
  <c r="I58" i="5"/>
  <c r="L58" i="5"/>
  <c r="V58" i="5"/>
  <c r="X58" i="5"/>
  <c r="AE58" i="5"/>
  <c r="AG58" i="5"/>
  <c r="AI58" i="5"/>
  <c r="AJ58" i="5"/>
  <c r="AM58" i="5"/>
  <c r="AN58" i="5"/>
  <c r="A59" i="5"/>
  <c r="J59" i="5" s="1"/>
  <c r="B59" i="5"/>
  <c r="C59" i="5"/>
  <c r="E59" i="5"/>
  <c r="F59" i="5"/>
  <c r="G59" i="5"/>
  <c r="H59" i="5"/>
  <c r="I59" i="5"/>
  <c r="L59" i="5"/>
  <c r="V59" i="5"/>
  <c r="X59" i="5"/>
  <c r="AE59" i="5"/>
  <c r="AG59" i="5"/>
  <c r="AI59" i="5"/>
  <c r="AJ59" i="5"/>
  <c r="AM59" i="5"/>
  <c r="AN59" i="5"/>
  <c r="A60" i="5"/>
  <c r="J60" i="5" s="1"/>
  <c r="B60" i="5"/>
  <c r="C60" i="5"/>
  <c r="E60" i="5"/>
  <c r="F60" i="5"/>
  <c r="G60" i="5"/>
  <c r="H60" i="5"/>
  <c r="I60" i="5"/>
  <c r="L60" i="5"/>
  <c r="V60" i="5"/>
  <c r="X60" i="5"/>
  <c r="AE60" i="5"/>
  <c r="AG60" i="5"/>
  <c r="AI60" i="5"/>
  <c r="AJ60" i="5"/>
  <c r="AM60" i="5"/>
  <c r="AN60" i="5"/>
  <c r="A61" i="5"/>
  <c r="J61" i="5" s="1"/>
  <c r="B61" i="5"/>
  <c r="C61" i="5"/>
  <c r="E61" i="5"/>
  <c r="F61" i="5"/>
  <c r="G61" i="5"/>
  <c r="H61" i="5"/>
  <c r="I61" i="5"/>
  <c r="L61" i="5"/>
  <c r="V61" i="5"/>
  <c r="X61" i="5"/>
  <c r="AE61" i="5"/>
  <c r="AG61" i="5"/>
  <c r="AI61" i="5"/>
  <c r="AJ61" i="5"/>
  <c r="AM61" i="5"/>
  <c r="AN61" i="5"/>
  <c r="A62" i="5"/>
  <c r="B62" i="5"/>
  <c r="C62" i="5"/>
  <c r="E62" i="5"/>
  <c r="F62" i="5"/>
  <c r="G62" i="5"/>
  <c r="H62" i="5"/>
  <c r="I62" i="5"/>
  <c r="J62" i="5"/>
  <c r="L62" i="5"/>
  <c r="V62" i="5"/>
  <c r="X62" i="5"/>
  <c r="AE62" i="5"/>
  <c r="AG62" i="5"/>
  <c r="AI62" i="5"/>
  <c r="AJ62" i="5"/>
  <c r="AM62" i="5"/>
  <c r="AN62" i="5"/>
  <c r="A63" i="5"/>
  <c r="J63" i="5" s="1"/>
  <c r="B63" i="5"/>
  <c r="C63" i="5"/>
  <c r="E63" i="5"/>
  <c r="F63" i="5"/>
  <c r="G63" i="5"/>
  <c r="H63" i="5"/>
  <c r="I63" i="5"/>
  <c r="L63" i="5"/>
  <c r="V63" i="5"/>
  <c r="X63" i="5"/>
  <c r="AE63" i="5"/>
  <c r="AG63" i="5"/>
  <c r="AI63" i="5"/>
  <c r="AJ63" i="5"/>
  <c r="AM63" i="5"/>
  <c r="AN63" i="5"/>
  <c r="A64" i="5"/>
  <c r="J64" i="5" s="1"/>
  <c r="B64" i="5"/>
  <c r="C64" i="5"/>
  <c r="E64" i="5"/>
  <c r="F64" i="5"/>
  <c r="G64" i="5"/>
  <c r="H64" i="5"/>
  <c r="I64" i="5"/>
  <c r="L64" i="5"/>
  <c r="V64" i="5"/>
  <c r="X64" i="5"/>
  <c r="AE64" i="5"/>
  <c r="AG64" i="5"/>
  <c r="AI64" i="5"/>
  <c r="AJ64" i="5"/>
  <c r="AM64" i="5"/>
  <c r="AN64" i="5"/>
  <c r="A65" i="5"/>
  <c r="J65" i="5" s="1"/>
  <c r="B65" i="5"/>
  <c r="C65" i="5"/>
  <c r="E65" i="5"/>
  <c r="F65" i="5"/>
  <c r="G65" i="5"/>
  <c r="H65" i="5"/>
  <c r="I65" i="5"/>
  <c r="L65" i="5"/>
  <c r="V65" i="5"/>
  <c r="X65" i="5"/>
  <c r="AE65" i="5"/>
  <c r="AG65" i="5"/>
  <c r="AI65" i="5"/>
  <c r="AJ65" i="5"/>
  <c r="AM65" i="5"/>
  <c r="AN65" i="5"/>
  <c r="A66" i="5"/>
  <c r="J66" i="5" s="1"/>
  <c r="B66" i="5"/>
  <c r="C66" i="5"/>
  <c r="E66" i="5"/>
  <c r="F66" i="5"/>
  <c r="G66" i="5"/>
  <c r="H66" i="5"/>
  <c r="I66" i="5"/>
  <c r="L66" i="5"/>
  <c r="V66" i="5"/>
  <c r="X66" i="5"/>
  <c r="AE66" i="5"/>
  <c r="AG66" i="5"/>
  <c r="AI66" i="5"/>
  <c r="AJ66" i="5"/>
  <c r="AM66" i="5"/>
  <c r="AN66" i="5"/>
  <c r="A67" i="5"/>
  <c r="B67" i="5"/>
  <c r="C67" i="5"/>
  <c r="E67" i="5"/>
  <c r="F67" i="5"/>
  <c r="G67" i="5"/>
  <c r="H67" i="5"/>
  <c r="I67" i="5"/>
  <c r="J67" i="5"/>
  <c r="L67" i="5"/>
  <c r="V67" i="5"/>
  <c r="X67" i="5"/>
  <c r="AE67" i="5"/>
  <c r="AG67" i="5"/>
  <c r="AI67" i="5"/>
  <c r="AJ67" i="5"/>
  <c r="AM67" i="5"/>
  <c r="AN67" i="5"/>
  <c r="A68" i="5"/>
  <c r="B68" i="5"/>
  <c r="C68" i="5"/>
  <c r="E68" i="5"/>
  <c r="F68" i="5"/>
  <c r="G68" i="5"/>
  <c r="H68" i="5"/>
  <c r="I68" i="5"/>
  <c r="J68" i="5"/>
  <c r="L68" i="5"/>
  <c r="V68" i="5"/>
  <c r="X68" i="5"/>
  <c r="AE68" i="5"/>
  <c r="AG68" i="5"/>
  <c r="AI68" i="5"/>
  <c r="AJ68" i="5"/>
  <c r="AM68" i="5"/>
  <c r="AN68" i="5"/>
  <c r="A69" i="5"/>
  <c r="J69" i="5" s="1"/>
  <c r="B69" i="5"/>
  <c r="C69" i="5"/>
  <c r="E69" i="5"/>
  <c r="F69" i="5"/>
  <c r="G69" i="5"/>
  <c r="H69" i="5"/>
  <c r="I69" i="5"/>
  <c r="L69" i="5"/>
  <c r="V69" i="5"/>
  <c r="X69" i="5"/>
  <c r="AE69" i="5"/>
  <c r="AG69" i="5"/>
  <c r="AI69" i="5"/>
  <c r="AJ69" i="5"/>
  <c r="AM69" i="5"/>
  <c r="AN69" i="5"/>
  <c r="A70" i="5"/>
  <c r="J70" i="5" s="1"/>
  <c r="B70" i="5"/>
  <c r="C70" i="5"/>
  <c r="E70" i="5"/>
  <c r="F70" i="5"/>
  <c r="G70" i="5"/>
  <c r="H70" i="5"/>
  <c r="I70" i="5"/>
  <c r="L70" i="5"/>
  <c r="V70" i="5"/>
  <c r="X70" i="5"/>
  <c r="AE70" i="5"/>
  <c r="AG70" i="5"/>
  <c r="AI70" i="5"/>
  <c r="AJ70" i="5"/>
  <c r="AM70" i="5"/>
  <c r="AN70" i="5"/>
  <c r="A71" i="5"/>
  <c r="B71" i="5"/>
  <c r="C71" i="5"/>
  <c r="E71" i="5"/>
  <c r="F71" i="5"/>
  <c r="G71" i="5"/>
  <c r="H71" i="5"/>
  <c r="I71" i="5"/>
  <c r="J71" i="5"/>
  <c r="L71" i="5"/>
  <c r="V71" i="5"/>
  <c r="X71" i="5"/>
  <c r="AE71" i="5"/>
  <c r="AG71" i="5"/>
  <c r="AI71" i="5"/>
  <c r="AJ71" i="5"/>
  <c r="AM71" i="5"/>
  <c r="AN71" i="5"/>
  <c r="A72" i="5"/>
  <c r="B72" i="5"/>
  <c r="C72" i="5"/>
  <c r="E72" i="5"/>
  <c r="F72" i="5"/>
  <c r="G72" i="5"/>
  <c r="H72" i="5"/>
  <c r="I72" i="5"/>
  <c r="J72" i="5"/>
  <c r="L72" i="5"/>
  <c r="V72" i="5"/>
  <c r="X72" i="5"/>
  <c r="AE72" i="5"/>
  <c r="AG72" i="5"/>
  <c r="AI72" i="5"/>
  <c r="AJ72" i="5"/>
  <c r="AM72" i="5"/>
  <c r="AN72" i="5"/>
  <c r="A73" i="5"/>
  <c r="B73" i="5"/>
  <c r="C73" i="5"/>
  <c r="E73" i="5"/>
  <c r="F73" i="5"/>
  <c r="G73" i="5"/>
  <c r="H73" i="5"/>
  <c r="I73" i="5"/>
  <c r="J73" i="5"/>
  <c r="L73" i="5"/>
  <c r="V73" i="5"/>
  <c r="X73" i="5"/>
  <c r="AE73" i="5"/>
  <c r="AG73" i="5"/>
  <c r="AI73" i="5"/>
  <c r="AJ73" i="5"/>
  <c r="AM73" i="5"/>
  <c r="AN73" i="5"/>
  <c r="A74" i="5"/>
  <c r="J74" i="5" s="1"/>
  <c r="B74" i="5"/>
  <c r="C74" i="5"/>
  <c r="E74" i="5"/>
  <c r="F74" i="5"/>
  <c r="G74" i="5"/>
  <c r="H74" i="5"/>
  <c r="I74" i="5"/>
  <c r="L74" i="5"/>
  <c r="V74" i="5"/>
  <c r="X74" i="5"/>
  <c r="AE74" i="5"/>
  <c r="AG74" i="5"/>
  <c r="AI74" i="5"/>
  <c r="AJ74" i="5"/>
  <c r="AM74" i="5"/>
  <c r="AN74" i="5"/>
  <c r="A75" i="5"/>
  <c r="B75" i="5"/>
  <c r="C75" i="5"/>
  <c r="E75" i="5"/>
  <c r="F75" i="5"/>
  <c r="G75" i="5"/>
  <c r="H75" i="5"/>
  <c r="I75" i="5"/>
  <c r="J75" i="5"/>
  <c r="L75" i="5"/>
  <c r="V75" i="5"/>
  <c r="X75" i="5"/>
  <c r="AE75" i="5"/>
  <c r="AG75" i="5"/>
  <c r="AI75" i="5"/>
  <c r="AJ75" i="5"/>
  <c r="AM75" i="5"/>
  <c r="AN75" i="5"/>
  <c r="A76" i="5"/>
  <c r="J76" i="5" s="1"/>
  <c r="B76" i="5"/>
  <c r="C76" i="5"/>
  <c r="E76" i="5"/>
  <c r="F76" i="5"/>
  <c r="G76" i="5"/>
  <c r="H76" i="5"/>
  <c r="I76" i="5"/>
  <c r="L76" i="5"/>
  <c r="V76" i="5"/>
  <c r="X76" i="5"/>
  <c r="AE76" i="5"/>
  <c r="AG76" i="5"/>
  <c r="AI76" i="5"/>
  <c r="AJ76" i="5"/>
  <c r="AM76" i="5"/>
  <c r="AN76" i="5"/>
  <c r="A77" i="5"/>
  <c r="B77" i="5"/>
  <c r="C77" i="5"/>
  <c r="E77" i="5"/>
  <c r="F77" i="5"/>
  <c r="G77" i="5"/>
  <c r="H77" i="5"/>
  <c r="I77" i="5"/>
  <c r="J77" i="5"/>
  <c r="L77" i="5"/>
  <c r="V77" i="5"/>
  <c r="X77" i="5"/>
  <c r="AE77" i="5"/>
  <c r="AG77" i="5"/>
  <c r="AI77" i="5"/>
  <c r="AJ77" i="5"/>
  <c r="AM77" i="5"/>
  <c r="AN77" i="5"/>
  <c r="A78" i="5"/>
  <c r="J78" i="5" s="1"/>
  <c r="B78" i="5"/>
  <c r="C78" i="5"/>
  <c r="E78" i="5"/>
  <c r="F78" i="5"/>
  <c r="G78" i="5"/>
  <c r="H78" i="5"/>
  <c r="I78" i="5"/>
  <c r="L78" i="5"/>
  <c r="V78" i="5"/>
  <c r="X78" i="5"/>
  <c r="AE78" i="5"/>
  <c r="AG78" i="5"/>
  <c r="AI78" i="5"/>
  <c r="AJ78" i="5"/>
  <c r="AM78" i="5"/>
  <c r="AN78" i="5"/>
  <c r="A79" i="5"/>
  <c r="J79" i="5" s="1"/>
  <c r="B79" i="5"/>
  <c r="C79" i="5"/>
  <c r="E79" i="5"/>
  <c r="F79" i="5"/>
  <c r="G79" i="5"/>
  <c r="H79" i="5"/>
  <c r="I79" i="5"/>
  <c r="L79" i="5"/>
  <c r="V79" i="5"/>
  <c r="X79" i="5"/>
  <c r="AE79" i="5"/>
  <c r="AG79" i="5"/>
  <c r="AI79" i="5"/>
  <c r="AJ79" i="5"/>
  <c r="AM79" i="5"/>
  <c r="AN79" i="5"/>
  <c r="A80" i="5"/>
  <c r="B80" i="5"/>
  <c r="C80" i="5"/>
  <c r="E80" i="5"/>
  <c r="F80" i="5"/>
  <c r="G80" i="5"/>
  <c r="H80" i="5"/>
  <c r="I80" i="5"/>
  <c r="J80" i="5"/>
  <c r="L80" i="5"/>
  <c r="V80" i="5"/>
  <c r="X80" i="5"/>
  <c r="AE80" i="5"/>
  <c r="AG80" i="5"/>
  <c r="AI80" i="5"/>
  <c r="AJ80" i="5"/>
  <c r="AM80" i="5"/>
  <c r="AN80" i="5"/>
  <c r="A81" i="5"/>
  <c r="J81" i="5" s="1"/>
  <c r="B81" i="5"/>
  <c r="C81" i="5"/>
  <c r="E81" i="5"/>
  <c r="F81" i="5"/>
  <c r="G81" i="5"/>
  <c r="H81" i="5"/>
  <c r="I81" i="5"/>
  <c r="L81" i="5"/>
  <c r="V81" i="5"/>
  <c r="X81" i="5"/>
  <c r="AE81" i="5"/>
  <c r="AG81" i="5"/>
  <c r="AI81" i="5"/>
  <c r="AJ81" i="5"/>
  <c r="AM81" i="5"/>
  <c r="AN81" i="5"/>
  <c r="A82" i="5"/>
  <c r="B82" i="5"/>
  <c r="C82" i="5"/>
  <c r="E82" i="5"/>
  <c r="F82" i="5"/>
  <c r="G82" i="5"/>
  <c r="H82" i="5"/>
  <c r="I82" i="5"/>
  <c r="J82" i="5"/>
  <c r="L82" i="5"/>
  <c r="V82" i="5"/>
  <c r="X82" i="5"/>
  <c r="AE82" i="5"/>
  <c r="AG82" i="5"/>
  <c r="AI82" i="5"/>
  <c r="AJ82" i="5"/>
  <c r="AM82" i="5"/>
  <c r="AN82" i="5"/>
  <c r="A83" i="5"/>
  <c r="J83" i="5" s="1"/>
  <c r="B83" i="5"/>
  <c r="C83" i="5"/>
  <c r="E83" i="5"/>
  <c r="F83" i="5"/>
  <c r="G83" i="5"/>
  <c r="H83" i="5"/>
  <c r="I83" i="5"/>
  <c r="L83" i="5"/>
  <c r="V83" i="5"/>
  <c r="X83" i="5"/>
  <c r="AE83" i="5"/>
  <c r="AG83" i="5"/>
  <c r="AI83" i="5"/>
  <c r="AJ83" i="5"/>
  <c r="AM83" i="5"/>
  <c r="AN83" i="5"/>
  <c r="A84" i="5"/>
  <c r="B84" i="5"/>
  <c r="C84" i="5"/>
  <c r="E84" i="5"/>
  <c r="F84" i="5"/>
  <c r="G84" i="5"/>
  <c r="H84" i="5"/>
  <c r="I84" i="5"/>
  <c r="J84" i="5"/>
  <c r="L84" i="5"/>
  <c r="V84" i="5"/>
  <c r="X84" i="5"/>
  <c r="AE84" i="5"/>
  <c r="AG84" i="5"/>
  <c r="AI84" i="5"/>
  <c r="AJ84" i="5"/>
  <c r="AM84" i="5"/>
  <c r="AN84" i="5"/>
  <c r="A85" i="5"/>
  <c r="B85" i="5"/>
  <c r="C85" i="5"/>
  <c r="E85" i="5"/>
  <c r="F85" i="5"/>
  <c r="G85" i="5"/>
  <c r="H85" i="5"/>
  <c r="I85" i="5"/>
  <c r="J85" i="5"/>
  <c r="L85" i="5"/>
  <c r="V85" i="5"/>
  <c r="X85" i="5"/>
  <c r="AE85" i="5"/>
  <c r="AG85" i="5"/>
  <c r="AI85" i="5"/>
  <c r="AJ85" i="5"/>
  <c r="AM85" i="5"/>
  <c r="AN85" i="5"/>
  <c r="A86" i="5"/>
  <c r="J86" i="5" s="1"/>
  <c r="B86" i="5"/>
  <c r="C86" i="5"/>
  <c r="E86" i="5"/>
  <c r="F86" i="5"/>
  <c r="G86" i="5"/>
  <c r="H86" i="5"/>
  <c r="I86" i="5"/>
  <c r="L86" i="5"/>
  <c r="V86" i="5"/>
  <c r="X86" i="5"/>
  <c r="AE86" i="5"/>
  <c r="AG86" i="5"/>
  <c r="AI86" i="5"/>
  <c r="AJ86" i="5"/>
  <c r="AM86" i="5"/>
  <c r="AN86" i="5"/>
  <c r="A87" i="5"/>
  <c r="J87" i="5" s="1"/>
  <c r="B87" i="5"/>
  <c r="C87" i="5"/>
  <c r="E87" i="5"/>
  <c r="F87" i="5"/>
  <c r="G87" i="5"/>
  <c r="H87" i="5"/>
  <c r="I87" i="5"/>
  <c r="L87" i="5"/>
  <c r="V87" i="5"/>
  <c r="X87" i="5"/>
  <c r="AE87" i="5"/>
  <c r="AG87" i="5"/>
  <c r="AI87" i="5"/>
  <c r="AJ87" i="5"/>
  <c r="AM87" i="5"/>
  <c r="AN87" i="5"/>
  <c r="A88" i="5"/>
  <c r="J88" i="5" s="1"/>
  <c r="B88" i="5"/>
  <c r="C88" i="5"/>
  <c r="E88" i="5"/>
  <c r="F88" i="5"/>
  <c r="G88" i="5"/>
  <c r="H88" i="5"/>
  <c r="I88" i="5"/>
  <c r="L88" i="5"/>
  <c r="V88" i="5"/>
  <c r="X88" i="5"/>
  <c r="AE88" i="5"/>
  <c r="AG88" i="5"/>
  <c r="AI88" i="5"/>
  <c r="AJ88" i="5"/>
  <c r="AM88" i="5"/>
  <c r="AN88" i="5"/>
  <c r="A89" i="5"/>
  <c r="J89" i="5" s="1"/>
  <c r="B89" i="5"/>
  <c r="C89" i="5"/>
  <c r="E89" i="5"/>
  <c r="F89" i="5"/>
  <c r="G89" i="5"/>
  <c r="H89" i="5"/>
  <c r="I89" i="5"/>
  <c r="L89" i="5"/>
  <c r="V89" i="5"/>
  <c r="X89" i="5"/>
  <c r="AE89" i="5"/>
  <c r="AG89" i="5"/>
  <c r="AI89" i="5"/>
  <c r="AJ89" i="5"/>
  <c r="AM89" i="5"/>
  <c r="AN89" i="5"/>
  <c r="A90" i="5"/>
  <c r="J90" i="5" s="1"/>
  <c r="B90" i="5"/>
  <c r="C90" i="5"/>
  <c r="E90" i="5"/>
  <c r="F90" i="5"/>
  <c r="G90" i="5"/>
  <c r="H90" i="5"/>
  <c r="I90" i="5"/>
  <c r="L90" i="5"/>
  <c r="V90" i="5"/>
  <c r="X90" i="5"/>
  <c r="AE90" i="5"/>
  <c r="AG90" i="5"/>
  <c r="AI90" i="5"/>
  <c r="AJ90" i="5"/>
  <c r="AM90" i="5"/>
  <c r="AN90" i="5"/>
  <c r="A91" i="5"/>
  <c r="J91" i="5" s="1"/>
  <c r="B91" i="5"/>
  <c r="C91" i="5"/>
  <c r="E91" i="5"/>
  <c r="F91" i="5"/>
  <c r="G91" i="5"/>
  <c r="H91" i="5"/>
  <c r="I91" i="5"/>
  <c r="L91" i="5"/>
  <c r="V91" i="5"/>
  <c r="X91" i="5"/>
  <c r="AE91" i="5"/>
  <c r="AG91" i="5"/>
  <c r="AI91" i="5"/>
  <c r="AJ91" i="5"/>
  <c r="AM91" i="5"/>
  <c r="AN91" i="5"/>
  <c r="A92" i="5"/>
  <c r="B92" i="5"/>
  <c r="C92" i="5"/>
  <c r="E92" i="5"/>
  <c r="F92" i="5"/>
  <c r="G92" i="5"/>
  <c r="H92" i="5"/>
  <c r="I92" i="5"/>
  <c r="J92" i="5"/>
  <c r="L92" i="5"/>
  <c r="V92" i="5"/>
  <c r="X92" i="5"/>
  <c r="AE92" i="5"/>
  <c r="AG92" i="5"/>
  <c r="AI92" i="5"/>
  <c r="AJ92" i="5"/>
  <c r="AM92" i="5"/>
  <c r="AN92" i="5"/>
  <c r="A93" i="5"/>
  <c r="B93" i="5"/>
  <c r="C93" i="5"/>
  <c r="E93" i="5"/>
  <c r="F93" i="5"/>
  <c r="G93" i="5"/>
  <c r="H93" i="5"/>
  <c r="I93" i="5"/>
  <c r="J93" i="5"/>
  <c r="L93" i="5"/>
  <c r="V93" i="5"/>
  <c r="X93" i="5"/>
  <c r="AE93" i="5"/>
  <c r="AG93" i="5"/>
  <c r="AI93" i="5"/>
  <c r="AJ93" i="5"/>
  <c r="AM93" i="5"/>
  <c r="AN93" i="5"/>
  <c r="A94" i="5"/>
  <c r="J94" i="5" s="1"/>
  <c r="B94" i="5"/>
  <c r="C94" i="5"/>
  <c r="E94" i="5"/>
  <c r="F94" i="5"/>
  <c r="G94" i="5"/>
  <c r="H94" i="5"/>
  <c r="I94" i="5"/>
  <c r="L94" i="5"/>
  <c r="V94" i="5"/>
  <c r="X94" i="5"/>
  <c r="AE94" i="5"/>
  <c r="AG94" i="5"/>
  <c r="AI94" i="5"/>
  <c r="AJ94" i="5"/>
  <c r="AM94" i="5"/>
  <c r="AN94" i="5"/>
  <c r="A95" i="5"/>
  <c r="J95" i="5" s="1"/>
  <c r="B95" i="5"/>
  <c r="C95" i="5"/>
  <c r="E95" i="5"/>
  <c r="F95" i="5"/>
  <c r="G95" i="5"/>
  <c r="H95" i="5"/>
  <c r="I95" i="5"/>
  <c r="L95" i="5"/>
  <c r="V95" i="5"/>
  <c r="X95" i="5"/>
  <c r="AE95" i="5"/>
  <c r="AG95" i="5"/>
  <c r="AI95" i="5"/>
  <c r="AJ95" i="5"/>
  <c r="AM95" i="5"/>
  <c r="AN95" i="5"/>
  <c r="A96" i="5"/>
  <c r="B96" i="5"/>
  <c r="C96" i="5"/>
  <c r="E96" i="5"/>
  <c r="F96" i="5"/>
  <c r="G96" i="5"/>
  <c r="H96" i="5"/>
  <c r="I96" i="5"/>
  <c r="J96" i="5"/>
  <c r="L96" i="5"/>
  <c r="V96" i="5"/>
  <c r="X96" i="5"/>
  <c r="AE96" i="5"/>
  <c r="AG96" i="5"/>
  <c r="AI96" i="5"/>
  <c r="AJ96" i="5"/>
  <c r="AM96" i="5"/>
  <c r="AN96" i="5"/>
  <c r="A97" i="5"/>
  <c r="B97" i="5"/>
  <c r="C97" i="5"/>
  <c r="E97" i="5"/>
  <c r="F97" i="5"/>
  <c r="G97" i="5"/>
  <c r="H97" i="5"/>
  <c r="I97" i="5"/>
  <c r="J97" i="5"/>
  <c r="L97" i="5"/>
  <c r="V97" i="5"/>
  <c r="X97" i="5"/>
  <c r="AE97" i="5"/>
  <c r="AG97" i="5"/>
  <c r="AI97" i="5"/>
  <c r="AJ97" i="5"/>
  <c r="AM97" i="5"/>
  <c r="AN97" i="5"/>
  <c r="A98" i="5"/>
  <c r="J98" i="5" s="1"/>
  <c r="B98" i="5"/>
  <c r="C98" i="5"/>
  <c r="E98" i="5"/>
  <c r="F98" i="5"/>
  <c r="G98" i="5"/>
  <c r="H98" i="5"/>
  <c r="I98" i="5"/>
  <c r="L98" i="5"/>
  <c r="V98" i="5"/>
  <c r="X98" i="5"/>
  <c r="AE98" i="5"/>
  <c r="AG98" i="5"/>
  <c r="AI98" i="5"/>
  <c r="AJ98" i="5"/>
  <c r="AM98" i="5"/>
  <c r="AN98" i="5"/>
  <c r="A99" i="5"/>
  <c r="J99" i="5" s="1"/>
  <c r="B99" i="5"/>
  <c r="C99" i="5"/>
  <c r="E99" i="5"/>
  <c r="F99" i="5"/>
  <c r="G99" i="5"/>
  <c r="H99" i="5"/>
  <c r="I99" i="5"/>
  <c r="L99" i="5"/>
  <c r="V99" i="5"/>
  <c r="X99" i="5"/>
  <c r="AE99" i="5"/>
  <c r="AG99" i="5"/>
  <c r="AI99" i="5"/>
  <c r="AJ99" i="5"/>
  <c r="AM99" i="5"/>
  <c r="AN99" i="5"/>
  <c r="A100" i="5"/>
  <c r="B100" i="5"/>
  <c r="C100" i="5"/>
  <c r="E100" i="5"/>
  <c r="F100" i="5"/>
  <c r="G100" i="5"/>
  <c r="H100" i="5"/>
  <c r="I100" i="5"/>
  <c r="J100" i="5"/>
  <c r="L100" i="5"/>
  <c r="V100" i="5"/>
  <c r="X100" i="5"/>
  <c r="AE100" i="5"/>
  <c r="AG100" i="5"/>
  <c r="AI100" i="5"/>
  <c r="AJ100" i="5"/>
  <c r="AM100" i="5"/>
  <c r="AN100" i="5"/>
  <c r="A101" i="5"/>
  <c r="B101" i="5"/>
  <c r="C101" i="5"/>
  <c r="E101" i="5"/>
  <c r="F101" i="5"/>
  <c r="G101" i="5"/>
  <c r="H101" i="5"/>
  <c r="I101" i="5"/>
  <c r="J101" i="5"/>
  <c r="L101" i="5"/>
  <c r="V101" i="5"/>
  <c r="X101" i="5"/>
  <c r="AE101" i="5"/>
  <c r="AG101" i="5"/>
  <c r="AI101" i="5"/>
  <c r="AJ101" i="5"/>
  <c r="AM101" i="5"/>
  <c r="AN101" i="5"/>
  <c r="A102" i="5"/>
  <c r="J102" i="5" s="1"/>
  <c r="B102" i="5"/>
  <c r="C102" i="5"/>
  <c r="E102" i="5"/>
  <c r="F102" i="5"/>
  <c r="G102" i="5"/>
  <c r="H102" i="5"/>
  <c r="I102" i="5"/>
  <c r="L102" i="5"/>
  <c r="V102" i="5"/>
  <c r="X102" i="5"/>
  <c r="AE102" i="5"/>
  <c r="AG102" i="5"/>
  <c r="AI102" i="5"/>
  <c r="AJ102" i="5"/>
  <c r="AM102" i="5"/>
  <c r="AN102" i="5"/>
  <c r="A103" i="5"/>
  <c r="J103" i="5" s="1"/>
  <c r="B103" i="5"/>
  <c r="C103" i="5"/>
  <c r="E103" i="5"/>
  <c r="F103" i="5"/>
  <c r="G103" i="5"/>
  <c r="H103" i="5"/>
  <c r="I103" i="5"/>
  <c r="L103" i="5"/>
  <c r="V103" i="5"/>
  <c r="X103" i="5"/>
  <c r="AE103" i="5"/>
  <c r="AG103" i="5"/>
  <c r="AI103" i="5"/>
  <c r="AJ103" i="5"/>
  <c r="AM103" i="5"/>
  <c r="AN103" i="5"/>
  <c r="A104" i="5"/>
  <c r="J104" i="5" s="1"/>
  <c r="B104" i="5"/>
  <c r="C104" i="5"/>
  <c r="E104" i="5"/>
  <c r="F104" i="5"/>
  <c r="G104" i="5"/>
  <c r="H104" i="5"/>
  <c r="I104" i="5"/>
  <c r="L104" i="5"/>
  <c r="V104" i="5"/>
  <c r="X104" i="5"/>
  <c r="AE104" i="5"/>
  <c r="AG104" i="5"/>
  <c r="AI104" i="5"/>
  <c r="AJ104" i="5"/>
  <c r="AM104" i="5"/>
  <c r="AN104" i="5"/>
  <c r="A105" i="5"/>
  <c r="B105" i="5"/>
  <c r="C105" i="5"/>
  <c r="E105" i="5"/>
  <c r="F105" i="5"/>
  <c r="G105" i="5"/>
  <c r="H105" i="5"/>
  <c r="I105" i="5"/>
  <c r="J105" i="5"/>
  <c r="L105" i="5"/>
  <c r="V105" i="5"/>
  <c r="X105" i="5"/>
  <c r="AE105" i="5"/>
  <c r="AG105" i="5"/>
  <c r="AI105" i="5"/>
  <c r="AJ105" i="5"/>
  <c r="AM105" i="5"/>
  <c r="AN105" i="5"/>
  <c r="A106" i="5"/>
  <c r="B106" i="5"/>
  <c r="C106" i="5"/>
  <c r="E106" i="5"/>
  <c r="F106" i="5"/>
  <c r="G106" i="5"/>
  <c r="H106" i="5"/>
  <c r="I106" i="5"/>
  <c r="J106" i="5"/>
  <c r="L106" i="5"/>
  <c r="V106" i="5"/>
  <c r="X106" i="5"/>
  <c r="AE106" i="5"/>
  <c r="AG106" i="5"/>
  <c r="AI106" i="5"/>
  <c r="AJ106" i="5"/>
  <c r="AM106" i="5"/>
  <c r="AN106" i="5"/>
  <c r="A107" i="5"/>
  <c r="J107" i="5" s="1"/>
  <c r="B107" i="5"/>
  <c r="C107" i="5"/>
  <c r="E107" i="5"/>
  <c r="F107" i="5"/>
  <c r="G107" i="5"/>
  <c r="H107" i="5"/>
  <c r="I107" i="5"/>
  <c r="L107" i="5"/>
  <c r="V107" i="5"/>
  <c r="X107" i="5"/>
  <c r="AE107" i="5"/>
  <c r="AG107" i="5"/>
  <c r="AI107" i="5"/>
  <c r="AJ107" i="5"/>
  <c r="AM107" i="5"/>
  <c r="AN107" i="5"/>
  <c r="A108" i="5"/>
  <c r="J108" i="5" s="1"/>
  <c r="B108" i="5"/>
  <c r="C108" i="5"/>
  <c r="E108" i="5"/>
  <c r="F108" i="5"/>
  <c r="G108" i="5"/>
  <c r="H108" i="5"/>
  <c r="I108" i="5"/>
  <c r="L108" i="5"/>
  <c r="V108" i="5"/>
  <c r="X108" i="5"/>
  <c r="AE108" i="5"/>
  <c r="AG108" i="5"/>
  <c r="AI108" i="5"/>
  <c r="AJ108" i="5"/>
  <c r="AM108" i="5"/>
  <c r="AN108" i="5"/>
  <c r="A109" i="5"/>
  <c r="J109" i="5" s="1"/>
  <c r="B109" i="5"/>
  <c r="C109" i="5"/>
  <c r="E109" i="5"/>
  <c r="F109" i="5"/>
  <c r="G109" i="5"/>
  <c r="H109" i="5"/>
  <c r="I109" i="5"/>
  <c r="L109" i="5"/>
  <c r="V109" i="5"/>
  <c r="X109" i="5"/>
  <c r="AE109" i="5"/>
  <c r="AG109" i="5"/>
  <c r="AI109" i="5"/>
  <c r="AJ109" i="5"/>
  <c r="AM109" i="5"/>
  <c r="AN109" i="5"/>
  <c r="A110" i="5"/>
  <c r="J110" i="5" s="1"/>
  <c r="B110" i="5"/>
  <c r="C110" i="5"/>
  <c r="E110" i="5"/>
  <c r="F110" i="5"/>
  <c r="G110" i="5"/>
  <c r="H110" i="5"/>
  <c r="I110" i="5"/>
  <c r="L110" i="5"/>
  <c r="V110" i="5"/>
  <c r="X110" i="5"/>
  <c r="AE110" i="5"/>
  <c r="AG110" i="5"/>
  <c r="AI110" i="5"/>
  <c r="AJ110" i="5"/>
  <c r="AM110" i="5"/>
  <c r="AN110" i="5"/>
  <c r="A111" i="5"/>
  <c r="J111" i="5" s="1"/>
  <c r="B111" i="5"/>
  <c r="C111" i="5"/>
  <c r="E111" i="5"/>
  <c r="F111" i="5"/>
  <c r="G111" i="5"/>
  <c r="H111" i="5"/>
  <c r="I111" i="5"/>
  <c r="L111" i="5"/>
  <c r="V111" i="5"/>
  <c r="X111" i="5"/>
  <c r="AE111" i="5"/>
  <c r="AG111" i="5"/>
  <c r="AI111" i="5"/>
  <c r="AJ111" i="5"/>
  <c r="AM111" i="5"/>
  <c r="AN111" i="5"/>
  <c r="A112" i="5"/>
  <c r="J112" i="5" s="1"/>
  <c r="B112" i="5"/>
  <c r="C112" i="5"/>
  <c r="E112" i="5"/>
  <c r="F112" i="5"/>
  <c r="Y112" i="5" s="1"/>
  <c r="K112" i="5" s="1"/>
  <c r="G112" i="5"/>
  <c r="H112" i="5"/>
  <c r="I112" i="5"/>
  <c r="L112" i="5"/>
  <c r="V112" i="5"/>
  <c r="X112" i="5"/>
  <c r="AE112" i="5"/>
  <c r="AG112" i="5"/>
  <c r="AI112" i="5"/>
  <c r="AJ112" i="5"/>
  <c r="AM112" i="5"/>
  <c r="AN112" i="5"/>
  <c r="A113" i="5"/>
  <c r="B113" i="5"/>
  <c r="C113" i="5"/>
  <c r="E113" i="5"/>
  <c r="F113" i="5"/>
  <c r="G113" i="5"/>
  <c r="H113" i="5"/>
  <c r="I113" i="5"/>
  <c r="J113" i="5"/>
  <c r="L113" i="5"/>
  <c r="V113" i="5"/>
  <c r="X113" i="5"/>
  <c r="AE113" i="5"/>
  <c r="AG113" i="5"/>
  <c r="AI113" i="5"/>
  <c r="AJ113" i="5"/>
  <c r="AM113" i="5"/>
  <c r="AN113" i="5"/>
  <c r="A114" i="5"/>
  <c r="J114" i="5" s="1"/>
  <c r="B114" i="5"/>
  <c r="C114" i="5"/>
  <c r="E114" i="5"/>
  <c r="F114" i="5"/>
  <c r="G114" i="5"/>
  <c r="H114" i="5"/>
  <c r="I114" i="5"/>
  <c r="L114" i="5"/>
  <c r="V114" i="5"/>
  <c r="X114" i="5"/>
  <c r="AE114" i="5"/>
  <c r="AG114" i="5"/>
  <c r="AI114" i="5"/>
  <c r="AJ114" i="5"/>
  <c r="AM114" i="5"/>
  <c r="AN114" i="5"/>
  <c r="A115" i="5"/>
  <c r="B115" i="5"/>
  <c r="C115" i="5"/>
  <c r="E115" i="5"/>
  <c r="F115" i="5"/>
  <c r="G115" i="5"/>
  <c r="H115" i="5"/>
  <c r="I115" i="5"/>
  <c r="J115" i="5"/>
  <c r="L115" i="5"/>
  <c r="V115" i="5"/>
  <c r="X115" i="5"/>
  <c r="AE115" i="5"/>
  <c r="AG115" i="5"/>
  <c r="AI115" i="5"/>
  <c r="AJ115" i="5"/>
  <c r="AM115" i="5"/>
  <c r="AN115" i="5"/>
  <c r="A116" i="5"/>
  <c r="J116" i="5" s="1"/>
  <c r="B116" i="5"/>
  <c r="C116" i="5"/>
  <c r="E116" i="5"/>
  <c r="F116" i="5"/>
  <c r="G116" i="5"/>
  <c r="H116" i="5"/>
  <c r="I116" i="5"/>
  <c r="L116" i="5"/>
  <c r="V116" i="5"/>
  <c r="X116" i="5"/>
  <c r="AE116" i="5"/>
  <c r="AG116" i="5"/>
  <c r="AI116" i="5"/>
  <c r="AJ116" i="5"/>
  <c r="AM116" i="5"/>
  <c r="AN116" i="5"/>
  <c r="A117" i="5"/>
  <c r="B117" i="5"/>
  <c r="C117" i="5"/>
  <c r="E117" i="5"/>
  <c r="F117" i="5"/>
  <c r="G117" i="5"/>
  <c r="H117" i="5"/>
  <c r="I117" i="5"/>
  <c r="J117" i="5"/>
  <c r="L117" i="5"/>
  <c r="V117" i="5"/>
  <c r="X117" i="5"/>
  <c r="AE117" i="5"/>
  <c r="AG117" i="5"/>
  <c r="AI117" i="5"/>
  <c r="AJ117" i="5"/>
  <c r="AM117" i="5"/>
  <c r="AN117" i="5"/>
  <c r="A118" i="5"/>
  <c r="B118" i="5"/>
  <c r="C118" i="5"/>
  <c r="E118" i="5"/>
  <c r="F118" i="5"/>
  <c r="G118" i="5"/>
  <c r="H118" i="5"/>
  <c r="I118" i="5"/>
  <c r="J118" i="5"/>
  <c r="L118" i="5"/>
  <c r="V118" i="5"/>
  <c r="X118" i="5"/>
  <c r="AE118" i="5"/>
  <c r="AG118" i="5"/>
  <c r="AI118" i="5"/>
  <c r="AJ118" i="5"/>
  <c r="AM118" i="5"/>
  <c r="AN118" i="5"/>
  <c r="A119" i="5"/>
  <c r="J119" i="5" s="1"/>
  <c r="B119" i="5"/>
  <c r="C119" i="5"/>
  <c r="E119" i="5"/>
  <c r="F119" i="5"/>
  <c r="G119" i="5"/>
  <c r="H119" i="5"/>
  <c r="I119" i="5"/>
  <c r="L119" i="5"/>
  <c r="V119" i="5"/>
  <c r="X119" i="5"/>
  <c r="AE119" i="5"/>
  <c r="AG119" i="5"/>
  <c r="AI119" i="5"/>
  <c r="AJ119" i="5"/>
  <c r="AM119" i="5"/>
  <c r="AN119" i="5"/>
  <c r="A120" i="5"/>
  <c r="J120" i="5" s="1"/>
  <c r="B120" i="5"/>
  <c r="C120" i="5"/>
  <c r="E120" i="5"/>
  <c r="F120" i="5"/>
  <c r="G120" i="5"/>
  <c r="H120" i="5"/>
  <c r="I120" i="5"/>
  <c r="L120" i="5"/>
  <c r="V120" i="5"/>
  <c r="X120" i="5"/>
  <c r="AE120" i="5"/>
  <c r="AG120" i="5"/>
  <c r="AI120" i="5"/>
  <c r="AJ120" i="5"/>
  <c r="AM120" i="5"/>
  <c r="AN120" i="5"/>
  <c r="A121" i="5"/>
  <c r="J121" i="5" s="1"/>
  <c r="B121" i="5"/>
  <c r="C121" i="5"/>
  <c r="E121" i="5"/>
  <c r="F121" i="5"/>
  <c r="G121" i="5"/>
  <c r="H121" i="5"/>
  <c r="I121" i="5"/>
  <c r="L121" i="5"/>
  <c r="V121" i="5"/>
  <c r="X121" i="5"/>
  <c r="AE121" i="5"/>
  <c r="AG121" i="5"/>
  <c r="AI121" i="5"/>
  <c r="AJ121" i="5"/>
  <c r="AM121" i="5"/>
  <c r="AN121" i="5"/>
  <c r="A122" i="5"/>
  <c r="B122" i="5"/>
  <c r="C122" i="5"/>
  <c r="E122" i="5"/>
  <c r="F122" i="5"/>
  <c r="G122" i="5"/>
  <c r="H122" i="5"/>
  <c r="I122" i="5"/>
  <c r="J122" i="5"/>
  <c r="L122" i="5"/>
  <c r="V122" i="5"/>
  <c r="X122" i="5"/>
  <c r="AE122" i="5"/>
  <c r="AG122" i="5"/>
  <c r="AI122" i="5"/>
  <c r="AJ122" i="5"/>
  <c r="AM122" i="5"/>
  <c r="AN122" i="5"/>
  <c r="A123" i="5"/>
  <c r="J123" i="5" s="1"/>
  <c r="B123" i="5"/>
  <c r="C123" i="5"/>
  <c r="E123" i="5"/>
  <c r="F123" i="5"/>
  <c r="G123" i="5"/>
  <c r="H123" i="5"/>
  <c r="I123" i="5"/>
  <c r="L123" i="5"/>
  <c r="V123" i="5"/>
  <c r="X123" i="5"/>
  <c r="AE123" i="5"/>
  <c r="AG123" i="5"/>
  <c r="AI123" i="5"/>
  <c r="AJ123" i="5"/>
  <c r="AM123" i="5"/>
  <c r="AN123" i="5"/>
  <c r="A124" i="5"/>
  <c r="J124" i="5" s="1"/>
  <c r="B124" i="5"/>
  <c r="C124" i="5"/>
  <c r="E124" i="5"/>
  <c r="F124" i="5"/>
  <c r="G124" i="5"/>
  <c r="H124" i="5"/>
  <c r="I124" i="5"/>
  <c r="L124" i="5"/>
  <c r="V124" i="5"/>
  <c r="X124" i="5"/>
  <c r="AE124" i="5"/>
  <c r="AG124" i="5"/>
  <c r="AI124" i="5"/>
  <c r="AJ124" i="5"/>
  <c r="AM124" i="5"/>
  <c r="AN124" i="5"/>
  <c r="A125" i="5"/>
  <c r="J125" i="5" s="1"/>
  <c r="B125" i="5"/>
  <c r="C125" i="5"/>
  <c r="E125" i="5"/>
  <c r="F125" i="5"/>
  <c r="G125" i="5"/>
  <c r="H125" i="5"/>
  <c r="I125" i="5"/>
  <c r="L125" i="5"/>
  <c r="V125" i="5"/>
  <c r="X125" i="5"/>
  <c r="AE125" i="5"/>
  <c r="AG125" i="5"/>
  <c r="AI125" i="5"/>
  <c r="AJ125" i="5"/>
  <c r="AM125" i="5"/>
  <c r="AN125" i="5"/>
  <c r="A126" i="5"/>
  <c r="J126" i="5" s="1"/>
  <c r="B126" i="5"/>
  <c r="C126" i="5"/>
  <c r="E126" i="5"/>
  <c r="F126" i="5"/>
  <c r="G126" i="5"/>
  <c r="H126" i="5"/>
  <c r="I126" i="5"/>
  <c r="L126" i="5"/>
  <c r="V126" i="5"/>
  <c r="X126" i="5"/>
  <c r="AE126" i="5"/>
  <c r="AG126" i="5"/>
  <c r="AI126" i="5"/>
  <c r="AJ126" i="5"/>
  <c r="AM126" i="5"/>
  <c r="AN126" i="5"/>
  <c r="A127" i="5"/>
  <c r="J127" i="5" s="1"/>
  <c r="B127" i="5"/>
  <c r="C127" i="5"/>
  <c r="E127" i="5"/>
  <c r="F127" i="5"/>
  <c r="G127" i="5"/>
  <c r="H127" i="5"/>
  <c r="I127" i="5"/>
  <c r="L127" i="5"/>
  <c r="V127" i="5"/>
  <c r="X127" i="5"/>
  <c r="AE127" i="5"/>
  <c r="AG127" i="5"/>
  <c r="AI127" i="5"/>
  <c r="AJ127" i="5"/>
  <c r="AM127" i="5"/>
  <c r="AN127" i="5"/>
  <c r="A128" i="5"/>
  <c r="B128" i="5"/>
  <c r="C128" i="5"/>
  <c r="E128" i="5"/>
  <c r="F128" i="5"/>
  <c r="G128" i="5"/>
  <c r="H128" i="5"/>
  <c r="I128" i="5"/>
  <c r="J128" i="5"/>
  <c r="L128" i="5"/>
  <c r="V128" i="5"/>
  <c r="X128" i="5"/>
  <c r="AE128" i="5"/>
  <c r="AG128" i="5"/>
  <c r="AI128" i="5"/>
  <c r="AJ128" i="5"/>
  <c r="AM128" i="5"/>
  <c r="AN128" i="5"/>
  <c r="A129" i="5"/>
  <c r="B129" i="5"/>
  <c r="C129" i="5"/>
  <c r="E129" i="5"/>
  <c r="F129" i="5"/>
  <c r="G129" i="5"/>
  <c r="H129" i="5"/>
  <c r="I129" i="5"/>
  <c r="J129" i="5"/>
  <c r="L129" i="5"/>
  <c r="V129" i="5"/>
  <c r="X129" i="5"/>
  <c r="AE129" i="5"/>
  <c r="AG129" i="5"/>
  <c r="AI129" i="5"/>
  <c r="AJ129" i="5"/>
  <c r="AM129" i="5"/>
  <c r="AN129" i="5"/>
  <c r="A130" i="5"/>
  <c r="B130" i="5"/>
  <c r="C130" i="5"/>
  <c r="E130" i="5"/>
  <c r="F130" i="5"/>
  <c r="G130" i="5"/>
  <c r="H130" i="5"/>
  <c r="I130" i="5"/>
  <c r="J130" i="5"/>
  <c r="L130" i="5"/>
  <c r="V130" i="5"/>
  <c r="X130" i="5"/>
  <c r="AE130" i="5"/>
  <c r="AG130" i="5"/>
  <c r="AI130" i="5"/>
  <c r="AJ130" i="5"/>
  <c r="AM130" i="5"/>
  <c r="AN130" i="5"/>
  <c r="A131" i="5"/>
  <c r="J131" i="5" s="1"/>
  <c r="B131" i="5"/>
  <c r="C131" i="5"/>
  <c r="E131" i="5"/>
  <c r="F131" i="5"/>
  <c r="G131" i="5"/>
  <c r="H131" i="5"/>
  <c r="I131" i="5"/>
  <c r="L131" i="5"/>
  <c r="V131" i="5"/>
  <c r="X131" i="5"/>
  <c r="AE131" i="5"/>
  <c r="AG131" i="5"/>
  <c r="AI131" i="5"/>
  <c r="AJ131" i="5"/>
  <c r="AM131" i="5"/>
  <c r="AN131" i="5"/>
  <c r="A132" i="5"/>
  <c r="J132" i="5" s="1"/>
  <c r="B132" i="5"/>
  <c r="C132" i="5"/>
  <c r="E132" i="5"/>
  <c r="F132" i="5"/>
  <c r="G132" i="5"/>
  <c r="H132" i="5"/>
  <c r="I132" i="5"/>
  <c r="L132" i="5"/>
  <c r="V132" i="5"/>
  <c r="X132" i="5"/>
  <c r="AE132" i="5"/>
  <c r="AG132" i="5"/>
  <c r="AI132" i="5"/>
  <c r="AJ132" i="5"/>
  <c r="AM132" i="5"/>
  <c r="AN132" i="5"/>
  <c r="A133" i="5"/>
  <c r="J133" i="5" s="1"/>
  <c r="B133" i="5"/>
  <c r="C133" i="5"/>
  <c r="E133" i="5"/>
  <c r="F133" i="5"/>
  <c r="G133" i="5"/>
  <c r="H133" i="5"/>
  <c r="I133" i="5"/>
  <c r="L133" i="5"/>
  <c r="V133" i="5"/>
  <c r="X133" i="5"/>
  <c r="AE133" i="5"/>
  <c r="AG133" i="5"/>
  <c r="AI133" i="5"/>
  <c r="AJ133" i="5"/>
  <c r="AM133" i="5"/>
  <c r="AN133" i="5"/>
  <c r="A134" i="5"/>
  <c r="J134" i="5" s="1"/>
  <c r="B134" i="5"/>
  <c r="C134" i="5"/>
  <c r="E134" i="5"/>
  <c r="F134" i="5"/>
  <c r="G134" i="5"/>
  <c r="H134" i="5"/>
  <c r="I134" i="5"/>
  <c r="L134" i="5"/>
  <c r="V134" i="5"/>
  <c r="X134" i="5"/>
  <c r="AE134" i="5"/>
  <c r="AG134" i="5"/>
  <c r="AI134" i="5"/>
  <c r="AJ134" i="5"/>
  <c r="AM134" i="5"/>
  <c r="AN134" i="5"/>
  <c r="A135" i="5"/>
  <c r="J135" i="5" s="1"/>
  <c r="B135" i="5"/>
  <c r="C135" i="5"/>
  <c r="E135" i="5"/>
  <c r="F135" i="5"/>
  <c r="G135" i="5"/>
  <c r="H135" i="5"/>
  <c r="I135" i="5"/>
  <c r="L135" i="5"/>
  <c r="V135" i="5"/>
  <c r="X135" i="5"/>
  <c r="AE135" i="5"/>
  <c r="AG135" i="5"/>
  <c r="AI135" i="5"/>
  <c r="AJ135" i="5"/>
  <c r="AM135" i="5"/>
  <c r="AN135" i="5"/>
  <c r="A136" i="5"/>
  <c r="J136" i="5" s="1"/>
  <c r="B136" i="5"/>
  <c r="C136" i="5"/>
  <c r="E136" i="5"/>
  <c r="F136" i="5"/>
  <c r="G136" i="5"/>
  <c r="H136" i="5"/>
  <c r="I136" i="5"/>
  <c r="L136" i="5"/>
  <c r="V136" i="5"/>
  <c r="X136" i="5"/>
  <c r="AE136" i="5"/>
  <c r="AG136" i="5"/>
  <c r="AI136" i="5"/>
  <c r="AJ136" i="5"/>
  <c r="AM136" i="5"/>
  <c r="AN136" i="5"/>
  <c r="A137" i="5"/>
  <c r="J137" i="5" s="1"/>
  <c r="B137" i="5"/>
  <c r="C137" i="5"/>
  <c r="E137" i="5"/>
  <c r="F137" i="5"/>
  <c r="G137" i="5"/>
  <c r="H137" i="5"/>
  <c r="I137" i="5"/>
  <c r="L137" i="5"/>
  <c r="V137" i="5"/>
  <c r="X137" i="5"/>
  <c r="AE137" i="5"/>
  <c r="AG137" i="5"/>
  <c r="AI137" i="5"/>
  <c r="AJ137" i="5"/>
  <c r="AM137" i="5"/>
  <c r="AN137" i="5"/>
  <c r="A138" i="5"/>
  <c r="J138" i="5" s="1"/>
  <c r="B138" i="5"/>
  <c r="C138" i="5"/>
  <c r="E138" i="5"/>
  <c r="F138" i="5"/>
  <c r="G138" i="5"/>
  <c r="H138" i="5"/>
  <c r="I138" i="5"/>
  <c r="L138" i="5"/>
  <c r="V138" i="5"/>
  <c r="X138" i="5"/>
  <c r="Y138" i="5" s="1"/>
  <c r="K138" i="5" s="1"/>
  <c r="Z138" i="5" s="1"/>
  <c r="M138" i="5" s="1"/>
  <c r="AE138" i="5"/>
  <c r="AG138" i="5"/>
  <c r="AI138" i="5"/>
  <c r="AJ138" i="5"/>
  <c r="AM138" i="5"/>
  <c r="AN138" i="5"/>
  <c r="A139" i="5"/>
  <c r="J139" i="5" s="1"/>
  <c r="B139" i="5"/>
  <c r="C139" i="5"/>
  <c r="E139" i="5"/>
  <c r="F139" i="5"/>
  <c r="G139" i="5"/>
  <c r="H139" i="5"/>
  <c r="I139" i="5"/>
  <c r="L139" i="5"/>
  <c r="V139" i="5"/>
  <c r="X139" i="5"/>
  <c r="AE139" i="5"/>
  <c r="AG139" i="5"/>
  <c r="AI139" i="5"/>
  <c r="AJ139" i="5"/>
  <c r="AM139" i="5"/>
  <c r="AN139" i="5"/>
  <c r="A140" i="5"/>
  <c r="J140" i="5" s="1"/>
  <c r="B140" i="5"/>
  <c r="C140" i="5"/>
  <c r="E140" i="5"/>
  <c r="F140" i="5"/>
  <c r="Y140" i="5" s="1"/>
  <c r="K140" i="5" s="1"/>
  <c r="Z140" i="5" s="1"/>
  <c r="M140" i="5" s="1"/>
  <c r="G140" i="5"/>
  <c r="H140" i="5"/>
  <c r="I140" i="5"/>
  <c r="L140" i="5"/>
  <c r="V140" i="5"/>
  <c r="X140" i="5"/>
  <c r="AE140" i="5"/>
  <c r="AG140" i="5"/>
  <c r="AI140" i="5"/>
  <c r="AJ140" i="5"/>
  <c r="AM140" i="5"/>
  <c r="AN140" i="5"/>
  <c r="A141" i="5"/>
  <c r="J141" i="5" s="1"/>
  <c r="B141" i="5"/>
  <c r="C141" i="5"/>
  <c r="E141" i="5"/>
  <c r="F141" i="5"/>
  <c r="G141" i="5"/>
  <c r="H141" i="5"/>
  <c r="I141" i="5"/>
  <c r="L141" i="5"/>
  <c r="V141" i="5"/>
  <c r="X141" i="5"/>
  <c r="AE141" i="5"/>
  <c r="AG141" i="5"/>
  <c r="AI141" i="5"/>
  <c r="AJ141" i="5"/>
  <c r="AM141" i="5"/>
  <c r="AN141" i="5"/>
  <c r="A142" i="5"/>
  <c r="J142" i="5" s="1"/>
  <c r="B142" i="5"/>
  <c r="C142" i="5"/>
  <c r="E142" i="5"/>
  <c r="F142" i="5"/>
  <c r="G142" i="5"/>
  <c r="H142" i="5"/>
  <c r="I142" i="5"/>
  <c r="L142" i="5"/>
  <c r="V142" i="5"/>
  <c r="X142" i="5"/>
  <c r="AE142" i="5"/>
  <c r="AG142" i="5"/>
  <c r="AI142" i="5"/>
  <c r="AJ142" i="5"/>
  <c r="AM142" i="5"/>
  <c r="AN142" i="5"/>
  <c r="A143" i="5"/>
  <c r="J143" i="5" s="1"/>
  <c r="B143" i="5"/>
  <c r="C143" i="5"/>
  <c r="E143" i="5"/>
  <c r="F143" i="5"/>
  <c r="G143" i="5"/>
  <c r="H143" i="5"/>
  <c r="I143" i="5"/>
  <c r="L143" i="5"/>
  <c r="V143" i="5"/>
  <c r="X143" i="5"/>
  <c r="AE143" i="5"/>
  <c r="AG143" i="5"/>
  <c r="AI143" i="5"/>
  <c r="AJ143" i="5"/>
  <c r="AM143" i="5"/>
  <c r="AN143" i="5"/>
  <c r="A144" i="5"/>
  <c r="J144" i="5" s="1"/>
  <c r="B144" i="5"/>
  <c r="C144" i="5"/>
  <c r="E144" i="5"/>
  <c r="F144" i="5"/>
  <c r="G144" i="5"/>
  <c r="H144" i="5"/>
  <c r="I144" i="5"/>
  <c r="L144" i="5"/>
  <c r="V144" i="5"/>
  <c r="X144" i="5"/>
  <c r="AE144" i="5"/>
  <c r="AG144" i="5"/>
  <c r="AI144" i="5"/>
  <c r="AJ144" i="5"/>
  <c r="AM144" i="5"/>
  <c r="AN144" i="5"/>
  <c r="A145" i="5"/>
  <c r="J145" i="5" s="1"/>
  <c r="B145" i="5"/>
  <c r="C145" i="5"/>
  <c r="E145" i="5"/>
  <c r="F145" i="5"/>
  <c r="G145" i="5"/>
  <c r="H145" i="5"/>
  <c r="I145" i="5"/>
  <c r="L145" i="5"/>
  <c r="V145" i="5"/>
  <c r="X145" i="5"/>
  <c r="AE145" i="5"/>
  <c r="AG145" i="5"/>
  <c r="AI145" i="5"/>
  <c r="AJ145" i="5"/>
  <c r="AM145" i="5"/>
  <c r="AN145" i="5"/>
  <c r="A146" i="5"/>
  <c r="J146" i="5" s="1"/>
  <c r="B146" i="5"/>
  <c r="C146" i="5"/>
  <c r="E146" i="5"/>
  <c r="F146" i="5"/>
  <c r="G146" i="5"/>
  <c r="H146" i="5"/>
  <c r="I146" i="5"/>
  <c r="L146" i="5"/>
  <c r="V146" i="5"/>
  <c r="X146" i="5"/>
  <c r="AE146" i="5"/>
  <c r="AG146" i="5"/>
  <c r="AI146" i="5"/>
  <c r="AJ146" i="5"/>
  <c r="AM146" i="5"/>
  <c r="AN146" i="5"/>
  <c r="A147" i="5"/>
  <c r="J147" i="5" s="1"/>
  <c r="B147" i="5"/>
  <c r="C147" i="5"/>
  <c r="E147" i="5"/>
  <c r="F147" i="5"/>
  <c r="G147" i="5"/>
  <c r="H147" i="5"/>
  <c r="I147" i="5"/>
  <c r="L147" i="5"/>
  <c r="V147" i="5"/>
  <c r="X147" i="5"/>
  <c r="AE147" i="5"/>
  <c r="AG147" i="5"/>
  <c r="AI147" i="5"/>
  <c r="AJ147" i="5"/>
  <c r="AM147" i="5"/>
  <c r="AN147" i="5"/>
  <c r="A148" i="5"/>
  <c r="J148" i="5" s="1"/>
  <c r="B148" i="5"/>
  <c r="C148" i="5"/>
  <c r="E148" i="5"/>
  <c r="F148" i="5"/>
  <c r="G148" i="5"/>
  <c r="H148" i="5"/>
  <c r="I148" i="5"/>
  <c r="L148" i="5"/>
  <c r="V148" i="5"/>
  <c r="X148" i="5"/>
  <c r="AE148" i="5"/>
  <c r="AG148" i="5"/>
  <c r="AI148" i="5"/>
  <c r="AJ148" i="5"/>
  <c r="AM148" i="5"/>
  <c r="AN148" i="5"/>
  <c r="A149" i="5"/>
  <c r="B149" i="5"/>
  <c r="C149" i="5"/>
  <c r="E149" i="5"/>
  <c r="F149" i="5"/>
  <c r="G149" i="5"/>
  <c r="H149" i="5"/>
  <c r="I149" i="5"/>
  <c r="J149" i="5"/>
  <c r="L149" i="5"/>
  <c r="V149" i="5"/>
  <c r="X149" i="5"/>
  <c r="AE149" i="5"/>
  <c r="AG149" i="5"/>
  <c r="AI149" i="5"/>
  <c r="AJ149" i="5"/>
  <c r="AM149" i="5"/>
  <c r="AN149" i="5"/>
  <c r="A150" i="5"/>
  <c r="J150" i="5" s="1"/>
  <c r="B150" i="5"/>
  <c r="C150" i="5"/>
  <c r="E150" i="5"/>
  <c r="F150" i="5"/>
  <c r="G150" i="5"/>
  <c r="H150" i="5"/>
  <c r="I150" i="5"/>
  <c r="L150" i="5"/>
  <c r="V150" i="5"/>
  <c r="X150" i="5"/>
  <c r="AE150" i="5"/>
  <c r="AG150" i="5"/>
  <c r="AI150" i="5"/>
  <c r="AJ150" i="5"/>
  <c r="AM150" i="5"/>
  <c r="AN150" i="5"/>
  <c r="A151" i="5"/>
  <c r="J151" i="5" s="1"/>
  <c r="B151" i="5"/>
  <c r="C151" i="5"/>
  <c r="E151" i="5"/>
  <c r="F151" i="5"/>
  <c r="G151" i="5"/>
  <c r="H151" i="5"/>
  <c r="I151" i="5"/>
  <c r="L151" i="5"/>
  <c r="V151" i="5"/>
  <c r="X151" i="5"/>
  <c r="AE151" i="5"/>
  <c r="AG151" i="5"/>
  <c r="AI151" i="5"/>
  <c r="AJ151" i="5"/>
  <c r="AM151" i="5"/>
  <c r="AN151" i="5"/>
  <c r="A152" i="5"/>
  <c r="J152" i="5" s="1"/>
  <c r="B152" i="5"/>
  <c r="C152" i="5"/>
  <c r="E152" i="5"/>
  <c r="F152" i="5"/>
  <c r="G152" i="5"/>
  <c r="H152" i="5"/>
  <c r="I152" i="5"/>
  <c r="L152" i="5"/>
  <c r="V152" i="5"/>
  <c r="X152" i="5"/>
  <c r="AE152" i="5"/>
  <c r="AG152" i="5"/>
  <c r="AI152" i="5"/>
  <c r="AJ152" i="5"/>
  <c r="AM152" i="5"/>
  <c r="AN152" i="5"/>
  <c r="A153" i="5"/>
  <c r="J153" i="5" s="1"/>
  <c r="B153" i="5"/>
  <c r="C153" i="5"/>
  <c r="E153" i="5"/>
  <c r="F153" i="5"/>
  <c r="G153" i="5"/>
  <c r="H153" i="5"/>
  <c r="I153" i="5"/>
  <c r="L153" i="5"/>
  <c r="V153" i="5"/>
  <c r="X153" i="5"/>
  <c r="AE153" i="5"/>
  <c r="AG153" i="5"/>
  <c r="AI153" i="5"/>
  <c r="AJ153" i="5"/>
  <c r="AM153" i="5"/>
  <c r="AN153" i="5"/>
  <c r="A154" i="5"/>
  <c r="J154" i="5" s="1"/>
  <c r="B154" i="5"/>
  <c r="C154" i="5"/>
  <c r="E154" i="5"/>
  <c r="F154" i="5"/>
  <c r="G154" i="5"/>
  <c r="H154" i="5"/>
  <c r="I154" i="5"/>
  <c r="L154" i="5"/>
  <c r="V154" i="5"/>
  <c r="X154" i="5"/>
  <c r="AE154" i="5"/>
  <c r="AG154" i="5"/>
  <c r="AI154" i="5"/>
  <c r="AJ154" i="5"/>
  <c r="AM154" i="5"/>
  <c r="AN154" i="5"/>
  <c r="A155" i="5"/>
  <c r="B155" i="5"/>
  <c r="C155" i="5"/>
  <c r="E155" i="5"/>
  <c r="F155" i="5"/>
  <c r="G155" i="5"/>
  <c r="H155" i="5"/>
  <c r="I155" i="5"/>
  <c r="J155" i="5"/>
  <c r="L155" i="5"/>
  <c r="V155" i="5"/>
  <c r="X155" i="5"/>
  <c r="AE155" i="5"/>
  <c r="AG155" i="5"/>
  <c r="AI155" i="5"/>
  <c r="AJ155" i="5"/>
  <c r="AM155" i="5"/>
  <c r="AN155" i="5"/>
  <c r="A156" i="5"/>
  <c r="J156" i="5" s="1"/>
  <c r="B156" i="5"/>
  <c r="C156" i="5"/>
  <c r="E156" i="5"/>
  <c r="F156" i="5"/>
  <c r="G156" i="5"/>
  <c r="H156" i="5"/>
  <c r="I156" i="5"/>
  <c r="L156" i="5"/>
  <c r="V156" i="5"/>
  <c r="X156" i="5"/>
  <c r="AE156" i="5"/>
  <c r="AG156" i="5"/>
  <c r="AI156" i="5"/>
  <c r="AJ156" i="5"/>
  <c r="AM156" i="5"/>
  <c r="AN156" i="5"/>
  <c r="A157" i="5"/>
  <c r="J157" i="5" s="1"/>
  <c r="B157" i="5"/>
  <c r="C157" i="5"/>
  <c r="E157" i="5"/>
  <c r="F157" i="5"/>
  <c r="G157" i="5"/>
  <c r="H157" i="5"/>
  <c r="I157" i="5"/>
  <c r="L157" i="5"/>
  <c r="V157" i="5"/>
  <c r="X157" i="5"/>
  <c r="AE157" i="5"/>
  <c r="AG157" i="5"/>
  <c r="AI157" i="5"/>
  <c r="AJ157" i="5"/>
  <c r="AM157" i="5"/>
  <c r="AN157" i="5"/>
  <c r="A158" i="5"/>
  <c r="J158" i="5" s="1"/>
  <c r="B158" i="5"/>
  <c r="C158" i="5"/>
  <c r="E158" i="5"/>
  <c r="F158" i="5"/>
  <c r="G158" i="5"/>
  <c r="H158" i="5"/>
  <c r="I158" i="5"/>
  <c r="L158" i="5"/>
  <c r="V158" i="5"/>
  <c r="X158" i="5"/>
  <c r="AE158" i="5"/>
  <c r="AG158" i="5"/>
  <c r="AI158" i="5"/>
  <c r="AJ158" i="5"/>
  <c r="AM158" i="5"/>
  <c r="AN158" i="5"/>
  <c r="A159" i="5"/>
  <c r="J159" i="5" s="1"/>
  <c r="B159" i="5"/>
  <c r="C159" i="5"/>
  <c r="E159" i="5"/>
  <c r="F159" i="5"/>
  <c r="G159" i="5"/>
  <c r="H159" i="5"/>
  <c r="I159" i="5"/>
  <c r="L159" i="5"/>
  <c r="V159" i="5"/>
  <c r="X159" i="5"/>
  <c r="AE159" i="5"/>
  <c r="AG159" i="5"/>
  <c r="AI159" i="5"/>
  <c r="AJ159" i="5"/>
  <c r="AM159" i="5"/>
  <c r="AN159" i="5"/>
  <c r="A160" i="5"/>
  <c r="J160" i="5" s="1"/>
  <c r="B160" i="5"/>
  <c r="C160" i="5"/>
  <c r="E160" i="5"/>
  <c r="F160" i="5"/>
  <c r="G160" i="5"/>
  <c r="H160" i="5"/>
  <c r="I160" i="5"/>
  <c r="L160" i="5"/>
  <c r="V160" i="5"/>
  <c r="X160" i="5"/>
  <c r="AE160" i="5"/>
  <c r="AG160" i="5"/>
  <c r="AI160" i="5"/>
  <c r="AJ160" i="5"/>
  <c r="AM160" i="5"/>
  <c r="AN160" i="5"/>
  <c r="A161" i="5"/>
  <c r="J161" i="5" s="1"/>
  <c r="B161" i="5"/>
  <c r="C161" i="5"/>
  <c r="E161" i="5"/>
  <c r="F161" i="5"/>
  <c r="G161" i="5"/>
  <c r="H161" i="5"/>
  <c r="I161" i="5"/>
  <c r="L161" i="5"/>
  <c r="V161" i="5"/>
  <c r="X161" i="5"/>
  <c r="AE161" i="5"/>
  <c r="AG161" i="5"/>
  <c r="AI161" i="5"/>
  <c r="AJ161" i="5"/>
  <c r="AM161" i="5"/>
  <c r="AN161" i="5"/>
  <c r="A162" i="5"/>
  <c r="J162" i="5" s="1"/>
  <c r="B162" i="5"/>
  <c r="C162" i="5"/>
  <c r="E162" i="5"/>
  <c r="F162" i="5"/>
  <c r="G162" i="5"/>
  <c r="H162" i="5"/>
  <c r="I162" i="5"/>
  <c r="L162" i="5"/>
  <c r="V162" i="5"/>
  <c r="X162" i="5"/>
  <c r="AE162" i="5"/>
  <c r="AG162" i="5"/>
  <c r="AI162" i="5"/>
  <c r="AJ162" i="5"/>
  <c r="AM162" i="5"/>
  <c r="AN162" i="5"/>
  <c r="A163" i="5"/>
  <c r="J163" i="5" s="1"/>
  <c r="B163" i="5"/>
  <c r="C163" i="5"/>
  <c r="E163" i="5"/>
  <c r="F163" i="5"/>
  <c r="G163" i="5"/>
  <c r="H163" i="5"/>
  <c r="I163" i="5"/>
  <c r="L163" i="5"/>
  <c r="V163" i="5"/>
  <c r="X163" i="5"/>
  <c r="AE163" i="5"/>
  <c r="AG163" i="5"/>
  <c r="AI163" i="5"/>
  <c r="AJ163" i="5"/>
  <c r="AM163" i="5"/>
  <c r="AN163" i="5"/>
  <c r="A164" i="5"/>
  <c r="J164" i="5" s="1"/>
  <c r="B164" i="5"/>
  <c r="C164" i="5"/>
  <c r="E164" i="5"/>
  <c r="F164" i="5"/>
  <c r="G164" i="5"/>
  <c r="H164" i="5"/>
  <c r="I164" i="5"/>
  <c r="L164" i="5"/>
  <c r="V164" i="5"/>
  <c r="X164" i="5"/>
  <c r="AE164" i="5"/>
  <c r="AG164" i="5"/>
  <c r="AI164" i="5"/>
  <c r="AJ164" i="5"/>
  <c r="AM164" i="5"/>
  <c r="AN164" i="5"/>
  <c r="A165" i="5"/>
  <c r="J165" i="5" s="1"/>
  <c r="B165" i="5"/>
  <c r="C165" i="5"/>
  <c r="E165" i="5"/>
  <c r="F165" i="5"/>
  <c r="G165" i="5"/>
  <c r="H165" i="5"/>
  <c r="I165" i="5"/>
  <c r="L165" i="5"/>
  <c r="V165" i="5"/>
  <c r="X165" i="5"/>
  <c r="AE165" i="5"/>
  <c r="AG165" i="5"/>
  <c r="AI165" i="5"/>
  <c r="AJ165" i="5"/>
  <c r="AM165" i="5"/>
  <c r="AN165" i="5"/>
  <c r="A166" i="5"/>
  <c r="J166" i="5" s="1"/>
  <c r="B166" i="5"/>
  <c r="C166" i="5"/>
  <c r="E166" i="5"/>
  <c r="F166" i="5"/>
  <c r="G166" i="5"/>
  <c r="H166" i="5"/>
  <c r="I166" i="5"/>
  <c r="L166" i="5"/>
  <c r="V166" i="5"/>
  <c r="X166" i="5"/>
  <c r="AE166" i="5"/>
  <c r="AG166" i="5"/>
  <c r="AI166" i="5"/>
  <c r="AJ166" i="5"/>
  <c r="AM166" i="5"/>
  <c r="AN166" i="5"/>
  <c r="A167" i="5"/>
  <c r="J167" i="5" s="1"/>
  <c r="B167" i="5"/>
  <c r="C167" i="5"/>
  <c r="E167" i="5"/>
  <c r="F167" i="5"/>
  <c r="G167" i="5"/>
  <c r="H167" i="5"/>
  <c r="I167" i="5"/>
  <c r="L167" i="5"/>
  <c r="V167" i="5"/>
  <c r="X167" i="5"/>
  <c r="AE167" i="5"/>
  <c r="AG167" i="5"/>
  <c r="AI167" i="5"/>
  <c r="AJ167" i="5"/>
  <c r="AM167" i="5"/>
  <c r="AN167" i="5"/>
  <c r="A168" i="5"/>
  <c r="J168" i="5" s="1"/>
  <c r="B168" i="5"/>
  <c r="C168" i="5"/>
  <c r="E168" i="5"/>
  <c r="F168" i="5"/>
  <c r="G168" i="5"/>
  <c r="H168" i="5"/>
  <c r="I168" i="5"/>
  <c r="L168" i="5"/>
  <c r="V168" i="5"/>
  <c r="X168" i="5"/>
  <c r="AE168" i="5"/>
  <c r="AG168" i="5"/>
  <c r="AI168" i="5"/>
  <c r="AJ168" i="5"/>
  <c r="AM168" i="5"/>
  <c r="AN168" i="5"/>
  <c r="A169" i="5"/>
  <c r="J169" i="5" s="1"/>
  <c r="B169" i="5"/>
  <c r="C169" i="5"/>
  <c r="E169" i="5"/>
  <c r="F169" i="5"/>
  <c r="G169" i="5"/>
  <c r="H169" i="5"/>
  <c r="I169" i="5"/>
  <c r="L169" i="5"/>
  <c r="V169" i="5"/>
  <c r="X169" i="5"/>
  <c r="AE169" i="5"/>
  <c r="AG169" i="5"/>
  <c r="AI169" i="5"/>
  <c r="AJ169" i="5"/>
  <c r="AM169" i="5"/>
  <c r="AN169" i="5"/>
  <c r="A170" i="5"/>
  <c r="J170" i="5" s="1"/>
  <c r="B170" i="5"/>
  <c r="C170" i="5"/>
  <c r="E170" i="5"/>
  <c r="F170" i="5"/>
  <c r="G170" i="5"/>
  <c r="H170" i="5"/>
  <c r="I170" i="5"/>
  <c r="L170" i="5"/>
  <c r="V170" i="5"/>
  <c r="X170" i="5"/>
  <c r="AE170" i="5"/>
  <c r="AG170" i="5"/>
  <c r="AI170" i="5"/>
  <c r="AJ170" i="5"/>
  <c r="AM170" i="5"/>
  <c r="AN170" i="5"/>
  <c r="A171" i="5"/>
  <c r="J171" i="5" s="1"/>
  <c r="B171" i="5"/>
  <c r="C171" i="5"/>
  <c r="E171" i="5"/>
  <c r="F171" i="5"/>
  <c r="G171" i="5"/>
  <c r="H171" i="5"/>
  <c r="I171" i="5"/>
  <c r="L171" i="5"/>
  <c r="V171" i="5"/>
  <c r="X171" i="5"/>
  <c r="AE171" i="5"/>
  <c r="AG171" i="5"/>
  <c r="AI171" i="5"/>
  <c r="AJ171" i="5"/>
  <c r="AM171" i="5"/>
  <c r="AN171" i="5"/>
  <c r="A172" i="5"/>
  <c r="J172" i="5" s="1"/>
  <c r="B172" i="5"/>
  <c r="C172" i="5"/>
  <c r="E172" i="5"/>
  <c r="F172" i="5"/>
  <c r="G172" i="5"/>
  <c r="H172" i="5"/>
  <c r="I172" i="5"/>
  <c r="L172" i="5"/>
  <c r="V172" i="5"/>
  <c r="X172" i="5"/>
  <c r="AE172" i="5"/>
  <c r="AG172" i="5"/>
  <c r="AI172" i="5"/>
  <c r="AJ172" i="5"/>
  <c r="AM172" i="5"/>
  <c r="AN172" i="5"/>
  <c r="A173" i="5"/>
  <c r="J173" i="5" s="1"/>
  <c r="B173" i="5"/>
  <c r="C173" i="5"/>
  <c r="E173" i="5"/>
  <c r="F173" i="5"/>
  <c r="G173" i="5"/>
  <c r="H173" i="5"/>
  <c r="I173" i="5"/>
  <c r="L173" i="5"/>
  <c r="V173" i="5"/>
  <c r="X173" i="5"/>
  <c r="AE173" i="5"/>
  <c r="AG173" i="5"/>
  <c r="AI173" i="5"/>
  <c r="AJ173" i="5"/>
  <c r="AM173" i="5"/>
  <c r="AN173" i="5"/>
  <c r="A174" i="5"/>
  <c r="J174" i="5" s="1"/>
  <c r="B174" i="5"/>
  <c r="C174" i="5"/>
  <c r="E174" i="5"/>
  <c r="F174" i="5"/>
  <c r="G174" i="5"/>
  <c r="H174" i="5"/>
  <c r="I174" i="5"/>
  <c r="L174" i="5"/>
  <c r="V174" i="5"/>
  <c r="X174" i="5"/>
  <c r="AE174" i="5"/>
  <c r="AG174" i="5"/>
  <c r="AI174" i="5"/>
  <c r="AJ174" i="5"/>
  <c r="AM174" i="5"/>
  <c r="AN174" i="5"/>
  <c r="A175" i="5"/>
  <c r="J175" i="5" s="1"/>
  <c r="B175" i="5"/>
  <c r="C175" i="5"/>
  <c r="E175" i="5"/>
  <c r="F175" i="5"/>
  <c r="G175" i="5"/>
  <c r="H175" i="5"/>
  <c r="I175" i="5"/>
  <c r="L175" i="5"/>
  <c r="V175" i="5"/>
  <c r="X175" i="5"/>
  <c r="AE175" i="5"/>
  <c r="AG175" i="5"/>
  <c r="AI175" i="5"/>
  <c r="AJ175" i="5"/>
  <c r="AM175" i="5"/>
  <c r="AN175" i="5"/>
  <c r="A176" i="5"/>
  <c r="J176" i="5" s="1"/>
  <c r="B176" i="5"/>
  <c r="C176" i="5"/>
  <c r="E176" i="5"/>
  <c r="F176" i="5"/>
  <c r="G176" i="5"/>
  <c r="H176" i="5"/>
  <c r="I176" i="5"/>
  <c r="L176" i="5"/>
  <c r="V176" i="5"/>
  <c r="X176" i="5"/>
  <c r="AE176" i="5"/>
  <c r="AG176" i="5"/>
  <c r="AI176" i="5"/>
  <c r="AJ176" i="5"/>
  <c r="AM176" i="5"/>
  <c r="AN176" i="5"/>
  <c r="A177" i="5"/>
  <c r="J177" i="5" s="1"/>
  <c r="B177" i="5"/>
  <c r="C177" i="5"/>
  <c r="E177" i="5"/>
  <c r="F177" i="5"/>
  <c r="G177" i="5"/>
  <c r="H177" i="5"/>
  <c r="I177" i="5"/>
  <c r="L177" i="5"/>
  <c r="V177" i="5"/>
  <c r="X177" i="5"/>
  <c r="AE177" i="5"/>
  <c r="AG177" i="5"/>
  <c r="AI177" i="5"/>
  <c r="AJ177" i="5"/>
  <c r="AM177" i="5"/>
  <c r="AN177" i="5"/>
  <c r="A178" i="5"/>
  <c r="J178" i="5" s="1"/>
  <c r="B178" i="5"/>
  <c r="C178" i="5"/>
  <c r="E178" i="5"/>
  <c r="F178" i="5"/>
  <c r="G178" i="5"/>
  <c r="H178" i="5"/>
  <c r="I178" i="5"/>
  <c r="L178" i="5"/>
  <c r="V178" i="5"/>
  <c r="X178" i="5"/>
  <c r="AE178" i="5"/>
  <c r="AG178" i="5"/>
  <c r="AI178" i="5"/>
  <c r="AJ178" i="5"/>
  <c r="AM178" i="5"/>
  <c r="AN178" i="5"/>
  <c r="A179" i="5"/>
  <c r="J179" i="5" s="1"/>
  <c r="B179" i="5"/>
  <c r="C179" i="5"/>
  <c r="E179" i="5"/>
  <c r="F179" i="5"/>
  <c r="G179" i="5"/>
  <c r="H179" i="5"/>
  <c r="I179" i="5"/>
  <c r="L179" i="5"/>
  <c r="V179" i="5"/>
  <c r="X179" i="5"/>
  <c r="AE179" i="5"/>
  <c r="AG179" i="5"/>
  <c r="AI179" i="5"/>
  <c r="AJ179" i="5"/>
  <c r="AM179" i="5"/>
  <c r="AN179" i="5"/>
  <c r="A180" i="5"/>
  <c r="J180" i="5" s="1"/>
  <c r="B180" i="5"/>
  <c r="C180" i="5"/>
  <c r="E180" i="5"/>
  <c r="F180" i="5"/>
  <c r="G180" i="5"/>
  <c r="H180" i="5"/>
  <c r="I180" i="5"/>
  <c r="L180" i="5"/>
  <c r="V180" i="5"/>
  <c r="X180" i="5"/>
  <c r="AE180" i="5"/>
  <c r="AG180" i="5"/>
  <c r="AI180" i="5"/>
  <c r="AJ180" i="5"/>
  <c r="AM180" i="5"/>
  <c r="AN180" i="5"/>
  <c r="A181" i="5"/>
  <c r="J181" i="5" s="1"/>
  <c r="B181" i="5"/>
  <c r="C181" i="5"/>
  <c r="E181" i="5"/>
  <c r="F181" i="5"/>
  <c r="G181" i="5"/>
  <c r="H181" i="5"/>
  <c r="I181" i="5"/>
  <c r="L181" i="5"/>
  <c r="V181" i="5"/>
  <c r="X181" i="5"/>
  <c r="AE181" i="5"/>
  <c r="AG181" i="5"/>
  <c r="AI181" i="5"/>
  <c r="AJ181" i="5"/>
  <c r="AM181" i="5"/>
  <c r="AN181" i="5"/>
  <c r="A182" i="5"/>
  <c r="J182" i="5" s="1"/>
  <c r="B182" i="5"/>
  <c r="C182" i="5"/>
  <c r="E182" i="5"/>
  <c r="F182" i="5"/>
  <c r="G182" i="5"/>
  <c r="H182" i="5"/>
  <c r="I182" i="5"/>
  <c r="L182" i="5"/>
  <c r="V182" i="5"/>
  <c r="X182" i="5"/>
  <c r="AE182" i="5"/>
  <c r="AG182" i="5"/>
  <c r="AI182" i="5"/>
  <c r="AJ182" i="5"/>
  <c r="AM182" i="5"/>
  <c r="AN182" i="5"/>
  <c r="A183" i="5"/>
  <c r="J183" i="5" s="1"/>
  <c r="B183" i="5"/>
  <c r="C183" i="5"/>
  <c r="E183" i="5"/>
  <c r="F183" i="5"/>
  <c r="G183" i="5"/>
  <c r="H183" i="5"/>
  <c r="I183" i="5"/>
  <c r="L183" i="5"/>
  <c r="V183" i="5"/>
  <c r="X183" i="5"/>
  <c r="AE183" i="5"/>
  <c r="AG183" i="5"/>
  <c r="AI183" i="5"/>
  <c r="AJ183" i="5"/>
  <c r="AM183" i="5"/>
  <c r="AN183" i="5"/>
  <c r="A184" i="5"/>
  <c r="J184" i="5" s="1"/>
  <c r="B184" i="5"/>
  <c r="C184" i="5"/>
  <c r="E184" i="5"/>
  <c r="F184" i="5"/>
  <c r="G184" i="5"/>
  <c r="H184" i="5"/>
  <c r="I184" i="5"/>
  <c r="L184" i="5"/>
  <c r="V184" i="5"/>
  <c r="X184" i="5"/>
  <c r="AE184" i="5"/>
  <c r="AG184" i="5"/>
  <c r="AI184" i="5"/>
  <c r="AJ184" i="5"/>
  <c r="AM184" i="5"/>
  <c r="AN184" i="5"/>
  <c r="A185" i="5"/>
  <c r="J185" i="5" s="1"/>
  <c r="B185" i="5"/>
  <c r="C185" i="5"/>
  <c r="E185" i="5"/>
  <c r="F185" i="5"/>
  <c r="G185" i="5"/>
  <c r="H185" i="5"/>
  <c r="I185" i="5"/>
  <c r="L185" i="5"/>
  <c r="V185" i="5"/>
  <c r="X185" i="5"/>
  <c r="AE185" i="5"/>
  <c r="AG185" i="5"/>
  <c r="AI185" i="5"/>
  <c r="AJ185" i="5"/>
  <c r="AM185" i="5"/>
  <c r="AN185" i="5"/>
  <c r="A186" i="5"/>
  <c r="J186" i="5" s="1"/>
  <c r="B186" i="5"/>
  <c r="C186" i="5"/>
  <c r="E186" i="5"/>
  <c r="F186" i="5"/>
  <c r="G186" i="5"/>
  <c r="H186" i="5"/>
  <c r="I186" i="5"/>
  <c r="L186" i="5"/>
  <c r="V186" i="5"/>
  <c r="X186" i="5"/>
  <c r="AE186" i="5"/>
  <c r="AG186" i="5"/>
  <c r="AI186" i="5"/>
  <c r="AJ186" i="5"/>
  <c r="AM186" i="5"/>
  <c r="AN186" i="5"/>
  <c r="A187" i="5"/>
  <c r="J187" i="5" s="1"/>
  <c r="B187" i="5"/>
  <c r="C187" i="5"/>
  <c r="E187" i="5"/>
  <c r="F187" i="5"/>
  <c r="G187" i="5"/>
  <c r="H187" i="5"/>
  <c r="I187" i="5"/>
  <c r="L187" i="5"/>
  <c r="V187" i="5"/>
  <c r="X187" i="5"/>
  <c r="AE187" i="5"/>
  <c r="AG187" i="5"/>
  <c r="AI187" i="5"/>
  <c r="AJ187" i="5"/>
  <c r="AM187" i="5"/>
  <c r="AN187" i="5"/>
  <c r="A188" i="5"/>
  <c r="B188" i="5"/>
  <c r="C188" i="5"/>
  <c r="E188" i="5"/>
  <c r="F188" i="5"/>
  <c r="G188" i="5"/>
  <c r="H188" i="5"/>
  <c r="I188" i="5"/>
  <c r="J188" i="5"/>
  <c r="L188" i="5"/>
  <c r="V188" i="5"/>
  <c r="X188" i="5"/>
  <c r="AE188" i="5"/>
  <c r="AG188" i="5"/>
  <c r="AI188" i="5"/>
  <c r="AJ188" i="5"/>
  <c r="AM188" i="5"/>
  <c r="AN188" i="5"/>
  <c r="A189" i="5"/>
  <c r="J189" i="5" s="1"/>
  <c r="B189" i="5"/>
  <c r="C189" i="5"/>
  <c r="E189" i="5"/>
  <c r="F189" i="5"/>
  <c r="G189" i="5"/>
  <c r="H189" i="5"/>
  <c r="I189" i="5"/>
  <c r="L189" i="5"/>
  <c r="V189" i="5"/>
  <c r="X189" i="5"/>
  <c r="AE189" i="5"/>
  <c r="AG189" i="5"/>
  <c r="AI189" i="5"/>
  <c r="AJ189" i="5"/>
  <c r="AM189" i="5"/>
  <c r="AN189" i="5"/>
  <c r="A190" i="5"/>
  <c r="J190" i="5" s="1"/>
  <c r="B190" i="5"/>
  <c r="C190" i="5"/>
  <c r="E190" i="5"/>
  <c r="F190" i="5"/>
  <c r="G190" i="5"/>
  <c r="H190" i="5"/>
  <c r="I190" i="5"/>
  <c r="L190" i="5"/>
  <c r="V190" i="5"/>
  <c r="X190" i="5"/>
  <c r="AE190" i="5"/>
  <c r="AG190" i="5"/>
  <c r="AI190" i="5"/>
  <c r="AJ190" i="5"/>
  <c r="AM190" i="5"/>
  <c r="AN190" i="5"/>
  <c r="A191" i="5"/>
  <c r="J191" i="5" s="1"/>
  <c r="B191" i="5"/>
  <c r="C191" i="5"/>
  <c r="E191" i="5"/>
  <c r="F191" i="5"/>
  <c r="G191" i="5"/>
  <c r="H191" i="5"/>
  <c r="I191" i="5"/>
  <c r="L191" i="5"/>
  <c r="V191" i="5"/>
  <c r="X191" i="5"/>
  <c r="AE191" i="5"/>
  <c r="AG191" i="5"/>
  <c r="AI191" i="5"/>
  <c r="AJ191" i="5"/>
  <c r="AM191" i="5"/>
  <c r="AN191" i="5"/>
  <c r="A192" i="5"/>
  <c r="B192" i="5"/>
  <c r="C192" i="5"/>
  <c r="E192" i="5"/>
  <c r="F192" i="5"/>
  <c r="G192" i="5"/>
  <c r="H192" i="5"/>
  <c r="I192" i="5"/>
  <c r="J192" i="5"/>
  <c r="L192" i="5"/>
  <c r="V192" i="5"/>
  <c r="X192" i="5"/>
  <c r="AE192" i="5"/>
  <c r="AG192" i="5"/>
  <c r="AI192" i="5"/>
  <c r="AJ192" i="5"/>
  <c r="AM192" i="5"/>
  <c r="AN192" i="5"/>
  <c r="A193" i="5"/>
  <c r="J193" i="5" s="1"/>
  <c r="B193" i="5"/>
  <c r="C193" i="5"/>
  <c r="E193" i="5"/>
  <c r="F193" i="5"/>
  <c r="G193" i="5"/>
  <c r="H193" i="5"/>
  <c r="I193" i="5"/>
  <c r="L193" i="5"/>
  <c r="V193" i="5"/>
  <c r="X193" i="5"/>
  <c r="AE193" i="5"/>
  <c r="AG193" i="5"/>
  <c r="AI193" i="5"/>
  <c r="AJ193" i="5"/>
  <c r="AM193" i="5"/>
  <c r="AN193" i="5"/>
  <c r="A194" i="5"/>
  <c r="J194" i="5" s="1"/>
  <c r="B194" i="5"/>
  <c r="C194" i="5"/>
  <c r="E194" i="5"/>
  <c r="F194" i="5"/>
  <c r="G194" i="5"/>
  <c r="H194" i="5"/>
  <c r="I194" i="5"/>
  <c r="L194" i="5"/>
  <c r="V194" i="5"/>
  <c r="X194" i="5"/>
  <c r="AE194" i="5"/>
  <c r="AG194" i="5"/>
  <c r="AI194" i="5"/>
  <c r="AJ194" i="5"/>
  <c r="AM194" i="5"/>
  <c r="AN194" i="5"/>
  <c r="A195" i="5"/>
  <c r="B195" i="5"/>
  <c r="C195" i="5"/>
  <c r="E195" i="5"/>
  <c r="F195" i="5"/>
  <c r="G195" i="5"/>
  <c r="H195" i="5"/>
  <c r="I195" i="5"/>
  <c r="J195" i="5"/>
  <c r="L195" i="5"/>
  <c r="V195" i="5"/>
  <c r="X195" i="5"/>
  <c r="AE195" i="5"/>
  <c r="AG195" i="5"/>
  <c r="AI195" i="5"/>
  <c r="AJ195" i="5"/>
  <c r="AM195" i="5"/>
  <c r="AN195" i="5"/>
  <c r="A196" i="5"/>
  <c r="J196" i="5" s="1"/>
  <c r="B196" i="5"/>
  <c r="C196" i="5"/>
  <c r="E196" i="5"/>
  <c r="F196" i="5"/>
  <c r="G196" i="5"/>
  <c r="H196" i="5"/>
  <c r="I196" i="5"/>
  <c r="L196" i="5"/>
  <c r="V196" i="5"/>
  <c r="X196" i="5"/>
  <c r="AE196" i="5"/>
  <c r="AG196" i="5"/>
  <c r="AI196" i="5"/>
  <c r="AJ196" i="5"/>
  <c r="AM196" i="5"/>
  <c r="AN196" i="5"/>
  <c r="A197" i="5"/>
  <c r="B197" i="5"/>
  <c r="C197" i="5"/>
  <c r="E197" i="5"/>
  <c r="F197" i="5"/>
  <c r="G197" i="5"/>
  <c r="H197" i="5"/>
  <c r="I197" i="5"/>
  <c r="J197" i="5"/>
  <c r="L197" i="5"/>
  <c r="V197" i="5"/>
  <c r="X197" i="5"/>
  <c r="AE197" i="5"/>
  <c r="AG197" i="5"/>
  <c r="AI197" i="5"/>
  <c r="AJ197" i="5"/>
  <c r="AM197" i="5"/>
  <c r="AN197" i="5"/>
  <c r="A198" i="5"/>
  <c r="J198" i="5" s="1"/>
  <c r="B198" i="5"/>
  <c r="C198" i="5"/>
  <c r="E198" i="5"/>
  <c r="F198" i="5"/>
  <c r="G198" i="5"/>
  <c r="H198" i="5"/>
  <c r="I198" i="5"/>
  <c r="L198" i="5"/>
  <c r="V198" i="5"/>
  <c r="X198" i="5"/>
  <c r="AE198" i="5"/>
  <c r="AG198" i="5"/>
  <c r="AI198" i="5"/>
  <c r="AJ198" i="5"/>
  <c r="AM198" i="5"/>
  <c r="AN198" i="5"/>
  <c r="A199" i="5"/>
  <c r="B199" i="5"/>
  <c r="C199" i="5"/>
  <c r="E199" i="5"/>
  <c r="F199" i="5"/>
  <c r="G199" i="5"/>
  <c r="H199" i="5"/>
  <c r="I199" i="5"/>
  <c r="J199" i="5"/>
  <c r="L199" i="5"/>
  <c r="V199" i="5"/>
  <c r="X199" i="5"/>
  <c r="AE199" i="5"/>
  <c r="AG199" i="5"/>
  <c r="AI199" i="5"/>
  <c r="AJ199" i="5"/>
  <c r="AM199" i="5"/>
  <c r="AN199" i="5"/>
  <c r="A200" i="5"/>
  <c r="B200" i="5"/>
  <c r="C200" i="5"/>
  <c r="E200" i="5"/>
  <c r="F200" i="5"/>
  <c r="G200" i="5"/>
  <c r="H200" i="5"/>
  <c r="I200" i="5"/>
  <c r="J200" i="5"/>
  <c r="L200" i="5"/>
  <c r="V200" i="5"/>
  <c r="X200" i="5"/>
  <c r="AE200" i="5"/>
  <c r="AG200" i="5"/>
  <c r="AI200" i="5"/>
  <c r="AJ200" i="5"/>
  <c r="AM200" i="5"/>
  <c r="AN200" i="5"/>
  <c r="A201" i="5"/>
  <c r="J201" i="5" s="1"/>
  <c r="B201" i="5"/>
  <c r="C201" i="5"/>
  <c r="E201" i="5"/>
  <c r="F201" i="5"/>
  <c r="G201" i="5"/>
  <c r="H201" i="5"/>
  <c r="I201" i="5"/>
  <c r="L201" i="5"/>
  <c r="V201" i="5"/>
  <c r="X201" i="5"/>
  <c r="AE201" i="5"/>
  <c r="AG201" i="5"/>
  <c r="AI201" i="5"/>
  <c r="AJ201" i="5"/>
  <c r="AM201" i="5"/>
  <c r="AN201" i="5"/>
  <c r="A202" i="5"/>
  <c r="J202" i="5" s="1"/>
  <c r="B202" i="5"/>
  <c r="C202" i="5"/>
  <c r="E202" i="5"/>
  <c r="F202" i="5"/>
  <c r="G202" i="5"/>
  <c r="H202" i="5"/>
  <c r="I202" i="5"/>
  <c r="L202" i="5"/>
  <c r="V202" i="5"/>
  <c r="X202" i="5"/>
  <c r="AE202" i="5"/>
  <c r="AG202" i="5"/>
  <c r="AI202" i="5"/>
  <c r="AJ202" i="5"/>
  <c r="AM202" i="5"/>
  <c r="AN202" i="5"/>
  <c r="A203" i="5"/>
  <c r="J203" i="5" s="1"/>
  <c r="B203" i="5"/>
  <c r="C203" i="5"/>
  <c r="E203" i="5"/>
  <c r="F203" i="5"/>
  <c r="G203" i="5"/>
  <c r="H203" i="5"/>
  <c r="I203" i="5"/>
  <c r="L203" i="5"/>
  <c r="V203" i="5"/>
  <c r="X203" i="5"/>
  <c r="AE203" i="5"/>
  <c r="AG203" i="5"/>
  <c r="AI203" i="5"/>
  <c r="AJ203" i="5"/>
  <c r="AM203" i="5"/>
  <c r="AN203" i="5"/>
  <c r="A204" i="5"/>
  <c r="B204" i="5"/>
  <c r="C204" i="5"/>
  <c r="E204" i="5"/>
  <c r="F204" i="5"/>
  <c r="G204" i="5"/>
  <c r="H204" i="5"/>
  <c r="I204" i="5"/>
  <c r="J204" i="5"/>
  <c r="L204" i="5"/>
  <c r="V204" i="5"/>
  <c r="X204" i="5"/>
  <c r="AE204" i="5"/>
  <c r="AG204" i="5"/>
  <c r="AI204" i="5"/>
  <c r="AJ204" i="5"/>
  <c r="AM204" i="5"/>
  <c r="AN204" i="5"/>
  <c r="A205" i="5"/>
  <c r="J205" i="5" s="1"/>
  <c r="B205" i="5"/>
  <c r="C205" i="5"/>
  <c r="E205" i="5"/>
  <c r="F205" i="5"/>
  <c r="G205" i="5"/>
  <c r="H205" i="5"/>
  <c r="I205" i="5"/>
  <c r="L205" i="5"/>
  <c r="V205" i="5"/>
  <c r="X205" i="5"/>
  <c r="AE205" i="5"/>
  <c r="AG205" i="5"/>
  <c r="AI205" i="5"/>
  <c r="AJ205" i="5"/>
  <c r="AM205" i="5"/>
  <c r="AN205" i="5"/>
  <c r="A206" i="5"/>
  <c r="J206" i="5" s="1"/>
  <c r="B206" i="5"/>
  <c r="C206" i="5"/>
  <c r="E206" i="5"/>
  <c r="F206" i="5"/>
  <c r="G206" i="5"/>
  <c r="H206" i="5"/>
  <c r="I206" i="5"/>
  <c r="L206" i="5"/>
  <c r="V206" i="5"/>
  <c r="X206" i="5"/>
  <c r="AE206" i="5"/>
  <c r="AG206" i="5"/>
  <c r="AI206" i="5"/>
  <c r="AJ206" i="5"/>
  <c r="AM206" i="5"/>
  <c r="AN206" i="5"/>
  <c r="A207" i="5"/>
  <c r="J207" i="5" s="1"/>
  <c r="B207" i="5"/>
  <c r="C207" i="5"/>
  <c r="E207" i="5"/>
  <c r="F207" i="5"/>
  <c r="G207" i="5"/>
  <c r="H207" i="5"/>
  <c r="I207" i="5"/>
  <c r="L207" i="5"/>
  <c r="V207" i="5"/>
  <c r="X207" i="5"/>
  <c r="AE207" i="5"/>
  <c r="AG207" i="5"/>
  <c r="AI207" i="5"/>
  <c r="AJ207" i="5"/>
  <c r="AM207" i="5"/>
  <c r="AN207" i="5"/>
  <c r="A208" i="5"/>
  <c r="B208" i="5"/>
  <c r="C208" i="5"/>
  <c r="E208" i="5"/>
  <c r="F208" i="5"/>
  <c r="G208" i="5"/>
  <c r="H208" i="5"/>
  <c r="I208" i="5"/>
  <c r="J208" i="5"/>
  <c r="L208" i="5"/>
  <c r="V208" i="5"/>
  <c r="X208" i="5"/>
  <c r="AE208" i="5"/>
  <c r="AG208" i="5"/>
  <c r="AI208" i="5"/>
  <c r="AJ208" i="5"/>
  <c r="AM208" i="5"/>
  <c r="AN208" i="5"/>
  <c r="A209" i="5"/>
  <c r="B209" i="5"/>
  <c r="C209" i="5"/>
  <c r="E209" i="5"/>
  <c r="F209" i="5"/>
  <c r="G209" i="5"/>
  <c r="H209" i="5"/>
  <c r="I209" i="5"/>
  <c r="J209" i="5"/>
  <c r="L209" i="5"/>
  <c r="V209" i="5"/>
  <c r="X209" i="5"/>
  <c r="AE209" i="5"/>
  <c r="AG209" i="5"/>
  <c r="AI209" i="5"/>
  <c r="AJ209" i="5"/>
  <c r="AM209" i="5"/>
  <c r="AN209" i="5"/>
  <c r="A210" i="5"/>
  <c r="J210" i="5" s="1"/>
  <c r="B210" i="5"/>
  <c r="C210" i="5"/>
  <c r="E210" i="5"/>
  <c r="F210" i="5"/>
  <c r="G210" i="5"/>
  <c r="H210" i="5"/>
  <c r="I210" i="5"/>
  <c r="L210" i="5"/>
  <c r="V210" i="5"/>
  <c r="X210" i="5"/>
  <c r="AE210" i="5"/>
  <c r="AG210" i="5"/>
  <c r="AI210" i="5"/>
  <c r="AJ210" i="5"/>
  <c r="AM210" i="5"/>
  <c r="AN210" i="5"/>
  <c r="A211" i="5"/>
  <c r="B211" i="5"/>
  <c r="C211" i="5"/>
  <c r="E211" i="5"/>
  <c r="F211" i="5"/>
  <c r="G211" i="5"/>
  <c r="H211" i="5"/>
  <c r="I211" i="5"/>
  <c r="J211" i="5"/>
  <c r="L211" i="5"/>
  <c r="V211" i="5"/>
  <c r="X211" i="5"/>
  <c r="AE211" i="5"/>
  <c r="AG211" i="5"/>
  <c r="AI211" i="5"/>
  <c r="AJ211" i="5"/>
  <c r="AM211" i="5"/>
  <c r="AN211" i="5"/>
  <c r="V12" i="5"/>
  <c r="AA207" i="4"/>
  <c r="Z207" i="4"/>
  <c r="Y207" i="4"/>
  <c r="AB207" i="4" s="1"/>
  <c r="X207" i="4"/>
  <c r="W207" i="4"/>
  <c r="AA206" i="4"/>
  <c r="Z206" i="4"/>
  <c r="Y206" i="4"/>
  <c r="AB206" i="4" s="1"/>
  <c r="X206" i="4"/>
  <c r="W206" i="4"/>
  <c r="AA205" i="4"/>
  <c r="Z205" i="4"/>
  <c r="Y205" i="4"/>
  <c r="AB205" i="4" s="1"/>
  <c r="X205" i="4"/>
  <c r="W205" i="4"/>
  <c r="AA204" i="4"/>
  <c r="Z204" i="4"/>
  <c r="Y204" i="4"/>
  <c r="AC204" i="4" s="1"/>
  <c r="X204" i="4"/>
  <c r="W204" i="4"/>
  <c r="AA203" i="4"/>
  <c r="Z203" i="4"/>
  <c r="Y203" i="4"/>
  <c r="AC203" i="4" s="1"/>
  <c r="X203" i="4"/>
  <c r="W203" i="4"/>
  <c r="AA202" i="4"/>
  <c r="Z202" i="4"/>
  <c r="Y202" i="4"/>
  <c r="AC202" i="4" s="1"/>
  <c r="X202" i="4"/>
  <c r="W202" i="4"/>
  <c r="AA201" i="4"/>
  <c r="Z201" i="4"/>
  <c r="Y201" i="4"/>
  <c r="X201" i="4"/>
  <c r="W201" i="4"/>
  <c r="AA200" i="4"/>
  <c r="Z200" i="4"/>
  <c r="Y200" i="4"/>
  <c r="AC200" i="4" s="1"/>
  <c r="X200" i="4"/>
  <c r="W200" i="4"/>
  <c r="AA199" i="4"/>
  <c r="Z199" i="4"/>
  <c r="Y199" i="4"/>
  <c r="AC199" i="4" s="1"/>
  <c r="X199" i="4"/>
  <c r="W199" i="4"/>
  <c r="AA198" i="4"/>
  <c r="Z198" i="4"/>
  <c r="Y198" i="4"/>
  <c r="AC198" i="4" s="1"/>
  <c r="X198" i="4"/>
  <c r="W198" i="4"/>
  <c r="AA197" i="4"/>
  <c r="Z197" i="4"/>
  <c r="Y197" i="4"/>
  <c r="X197" i="4"/>
  <c r="W197" i="4"/>
  <c r="AA196" i="4"/>
  <c r="Z196" i="4"/>
  <c r="Y196" i="4"/>
  <c r="AC196" i="4" s="1"/>
  <c r="X196" i="4"/>
  <c r="W196" i="4"/>
  <c r="AA195" i="4"/>
  <c r="Z195" i="4"/>
  <c r="Y195" i="4"/>
  <c r="AC195" i="4" s="1"/>
  <c r="X195" i="4"/>
  <c r="W195" i="4"/>
  <c r="AA194" i="4"/>
  <c r="Z194" i="4"/>
  <c r="Y194" i="4"/>
  <c r="AC194" i="4" s="1"/>
  <c r="X194" i="4"/>
  <c r="W194" i="4"/>
  <c r="AA193" i="4"/>
  <c r="Z193" i="4"/>
  <c r="Y193" i="4"/>
  <c r="X193" i="4"/>
  <c r="W193" i="4"/>
  <c r="AA192" i="4"/>
  <c r="Z192" i="4"/>
  <c r="Y192" i="4"/>
  <c r="AC192" i="4" s="1"/>
  <c r="X192" i="4"/>
  <c r="W192" i="4"/>
  <c r="AA191" i="4"/>
  <c r="Z191" i="4"/>
  <c r="Y191" i="4"/>
  <c r="AC191" i="4" s="1"/>
  <c r="X191" i="4"/>
  <c r="W191" i="4"/>
  <c r="AA190" i="4"/>
  <c r="Z190" i="4"/>
  <c r="Y190" i="4"/>
  <c r="AC190" i="4" s="1"/>
  <c r="X190" i="4"/>
  <c r="W190" i="4"/>
  <c r="AA189" i="4"/>
  <c r="Z189" i="4"/>
  <c r="Y189" i="4"/>
  <c r="X189" i="4"/>
  <c r="W189" i="4"/>
  <c r="AA188" i="4"/>
  <c r="Z188" i="4"/>
  <c r="Y188" i="4"/>
  <c r="AC188" i="4" s="1"/>
  <c r="X188" i="4"/>
  <c r="W188" i="4"/>
  <c r="AA187" i="4"/>
  <c r="Z187" i="4"/>
  <c r="Y187" i="4"/>
  <c r="AC187" i="4" s="1"/>
  <c r="X187" i="4"/>
  <c r="W187" i="4"/>
  <c r="AA186" i="4"/>
  <c r="Z186" i="4"/>
  <c r="Y186" i="4"/>
  <c r="AC186" i="4" s="1"/>
  <c r="X186" i="4"/>
  <c r="W186" i="4"/>
  <c r="AA185" i="4"/>
  <c r="Z185" i="4"/>
  <c r="Y185" i="4"/>
  <c r="X185" i="4"/>
  <c r="W185" i="4"/>
  <c r="AA184" i="4"/>
  <c r="Z184" i="4"/>
  <c r="Y184" i="4"/>
  <c r="AC184" i="4" s="1"/>
  <c r="X184" i="4"/>
  <c r="W184" i="4"/>
  <c r="AA183" i="4"/>
  <c r="Z183" i="4"/>
  <c r="Y183" i="4"/>
  <c r="AB183" i="4" s="1"/>
  <c r="X183" i="4"/>
  <c r="W183" i="4"/>
  <c r="AA182" i="4"/>
  <c r="Z182" i="4"/>
  <c r="Y182" i="4"/>
  <c r="AB182" i="4" s="1"/>
  <c r="X182" i="4"/>
  <c r="W182" i="4"/>
  <c r="AA181" i="4"/>
  <c r="Z181" i="4"/>
  <c r="Y181" i="4"/>
  <c r="AB181" i="4" s="1"/>
  <c r="X181" i="4"/>
  <c r="W181" i="4"/>
  <c r="AA180" i="4"/>
  <c r="Z180" i="4"/>
  <c r="Y180" i="4"/>
  <c r="AB180" i="4" s="1"/>
  <c r="X180" i="4"/>
  <c r="W180" i="4"/>
  <c r="AA179" i="4"/>
  <c r="Z179" i="4"/>
  <c r="Y179" i="4"/>
  <c r="AB179" i="4" s="1"/>
  <c r="X179" i="4"/>
  <c r="W179" i="4"/>
  <c r="AA178" i="4"/>
  <c r="Z178" i="4"/>
  <c r="Y178" i="4"/>
  <c r="AB178" i="4" s="1"/>
  <c r="X178" i="4"/>
  <c r="W178" i="4"/>
  <c r="AA177" i="4"/>
  <c r="Z177" i="4"/>
  <c r="Y177" i="4"/>
  <c r="AB177" i="4" s="1"/>
  <c r="X177" i="4"/>
  <c r="W177" i="4"/>
  <c r="AA176" i="4"/>
  <c r="Z176" i="4"/>
  <c r="Y176" i="4"/>
  <c r="AB176" i="4" s="1"/>
  <c r="X176" i="4"/>
  <c r="W176" i="4"/>
  <c r="AA175" i="4"/>
  <c r="Z175" i="4"/>
  <c r="Y175" i="4"/>
  <c r="AB175" i="4" s="1"/>
  <c r="X175" i="4"/>
  <c r="W175" i="4"/>
  <c r="AA174" i="4"/>
  <c r="Z174" i="4"/>
  <c r="Y174" i="4"/>
  <c r="AB174" i="4" s="1"/>
  <c r="X174" i="4"/>
  <c r="W174" i="4"/>
  <c r="AA173" i="4"/>
  <c r="Z173" i="4"/>
  <c r="Y173" i="4"/>
  <c r="AB173" i="4" s="1"/>
  <c r="X173" i="4"/>
  <c r="W173" i="4"/>
  <c r="AA172" i="4"/>
  <c r="Z172" i="4"/>
  <c r="Y172" i="4"/>
  <c r="AB172" i="4" s="1"/>
  <c r="X172" i="4"/>
  <c r="W172" i="4"/>
  <c r="AA171" i="4"/>
  <c r="Z171" i="4"/>
  <c r="Y171" i="4"/>
  <c r="AB171" i="4" s="1"/>
  <c r="X171" i="4"/>
  <c r="W171" i="4"/>
  <c r="AA170" i="4"/>
  <c r="Z170" i="4"/>
  <c r="Y170" i="4"/>
  <c r="AB170" i="4" s="1"/>
  <c r="X170" i="4"/>
  <c r="W170" i="4"/>
  <c r="AA169" i="4"/>
  <c r="Z169" i="4"/>
  <c r="Y169" i="4"/>
  <c r="AB169" i="4" s="1"/>
  <c r="X169" i="4"/>
  <c r="W169" i="4"/>
  <c r="AA168" i="4"/>
  <c r="Z168" i="4"/>
  <c r="Y168" i="4"/>
  <c r="AB168" i="4" s="1"/>
  <c r="X168" i="4"/>
  <c r="W168" i="4"/>
  <c r="AA167" i="4"/>
  <c r="Z167" i="4"/>
  <c r="Y167" i="4"/>
  <c r="AB167" i="4" s="1"/>
  <c r="X167" i="4"/>
  <c r="W167" i="4"/>
  <c r="AA166" i="4"/>
  <c r="Z166" i="4"/>
  <c r="Y166" i="4"/>
  <c r="AB166" i="4" s="1"/>
  <c r="X166" i="4"/>
  <c r="W166" i="4"/>
  <c r="AA165" i="4"/>
  <c r="Z165" i="4"/>
  <c r="Y165" i="4"/>
  <c r="AB165" i="4" s="1"/>
  <c r="X165" i="4"/>
  <c r="W165" i="4"/>
  <c r="AA164" i="4"/>
  <c r="Z164" i="4"/>
  <c r="Y164" i="4"/>
  <c r="AB164" i="4" s="1"/>
  <c r="X164" i="4"/>
  <c r="W164" i="4"/>
  <c r="AA163" i="4"/>
  <c r="Z163" i="4"/>
  <c r="Y163" i="4"/>
  <c r="AB163" i="4" s="1"/>
  <c r="X163" i="4"/>
  <c r="W163" i="4"/>
  <c r="AA162" i="4"/>
  <c r="Z162" i="4"/>
  <c r="Y162" i="4"/>
  <c r="AC162" i="4" s="1"/>
  <c r="X162" i="4"/>
  <c r="W162" i="4"/>
  <c r="AA161" i="4"/>
  <c r="Z161" i="4"/>
  <c r="Y161" i="4"/>
  <c r="AC161" i="4" s="1"/>
  <c r="X161" i="4"/>
  <c r="W161" i="4"/>
  <c r="AA160" i="4"/>
  <c r="Z160" i="4"/>
  <c r="Y160" i="4"/>
  <c r="AC160" i="4" s="1"/>
  <c r="X160" i="4"/>
  <c r="W160" i="4"/>
  <c r="AA159" i="4"/>
  <c r="Z159" i="4"/>
  <c r="Y159" i="4"/>
  <c r="AC159" i="4" s="1"/>
  <c r="X159" i="4"/>
  <c r="W159" i="4"/>
  <c r="AA158" i="4"/>
  <c r="Z158" i="4"/>
  <c r="Y158" i="4"/>
  <c r="AC158" i="4" s="1"/>
  <c r="X158" i="4"/>
  <c r="W158" i="4"/>
  <c r="AA157" i="4"/>
  <c r="Z157" i="4"/>
  <c r="Y157" i="4"/>
  <c r="AC157" i="4" s="1"/>
  <c r="X157" i="4"/>
  <c r="W157" i="4"/>
  <c r="AA156" i="4"/>
  <c r="Z156" i="4"/>
  <c r="Y156" i="4"/>
  <c r="AC156" i="4" s="1"/>
  <c r="X156" i="4"/>
  <c r="W156" i="4"/>
  <c r="AA155" i="4"/>
  <c r="Z155" i="4"/>
  <c r="Y155" i="4"/>
  <c r="AC155" i="4" s="1"/>
  <c r="X155" i="4"/>
  <c r="W155" i="4"/>
  <c r="AA154" i="4"/>
  <c r="Z154" i="4"/>
  <c r="Y154" i="4"/>
  <c r="AC154" i="4" s="1"/>
  <c r="X154" i="4"/>
  <c r="W154" i="4"/>
  <c r="AA153" i="4"/>
  <c r="Z153" i="4"/>
  <c r="Y153" i="4"/>
  <c r="AC153" i="4" s="1"/>
  <c r="X153" i="4"/>
  <c r="W153" i="4"/>
  <c r="AA152" i="4"/>
  <c r="Z152" i="4"/>
  <c r="Y152" i="4"/>
  <c r="AC152" i="4" s="1"/>
  <c r="X152" i="4"/>
  <c r="W152" i="4"/>
  <c r="AA151" i="4"/>
  <c r="Z151" i="4"/>
  <c r="Y151" i="4"/>
  <c r="AC151" i="4" s="1"/>
  <c r="X151" i="4"/>
  <c r="W151" i="4"/>
  <c r="AA150" i="4"/>
  <c r="Z150" i="4"/>
  <c r="Y150" i="4"/>
  <c r="AC150" i="4" s="1"/>
  <c r="X150" i="4"/>
  <c r="W150" i="4"/>
  <c r="AA149" i="4"/>
  <c r="Z149" i="4"/>
  <c r="Y149" i="4"/>
  <c r="AC149" i="4" s="1"/>
  <c r="X149" i="4"/>
  <c r="W149" i="4"/>
  <c r="AA148" i="4"/>
  <c r="Z148" i="4"/>
  <c r="Y148" i="4"/>
  <c r="AC148" i="4" s="1"/>
  <c r="X148" i="4"/>
  <c r="W148" i="4"/>
  <c r="AA147" i="4"/>
  <c r="Z147" i="4"/>
  <c r="Y147" i="4"/>
  <c r="AC147" i="4" s="1"/>
  <c r="X147" i="4"/>
  <c r="W147" i="4"/>
  <c r="AA146" i="4"/>
  <c r="Z146" i="4"/>
  <c r="Y146" i="4"/>
  <c r="AC146" i="4" s="1"/>
  <c r="X146" i="4"/>
  <c r="W146" i="4"/>
  <c r="AA145" i="4"/>
  <c r="Z145" i="4"/>
  <c r="Y145" i="4"/>
  <c r="AC145" i="4" s="1"/>
  <c r="X145" i="4"/>
  <c r="W145" i="4"/>
  <c r="AA144" i="4"/>
  <c r="Z144" i="4"/>
  <c r="Y144" i="4"/>
  <c r="AC144" i="4" s="1"/>
  <c r="X144" i="4"/>
  <c r="W144" i="4"/>
  <c r="AA143" i="4"/>
  <c r="Z143" i="4"/>
  <c r="Y143" i="4"/>
  <c r="AC143" i="4" s="1"/>
  <c r="X143" i="4"/>
  <c r="W143" i="4"/>
  <c r="AA142" i="4"/>
  <c r="Z142" i="4"/>
  <c r="Y142" i="4"/>
  <c r="AC142" i="4" s="1"/>
  <c r="X142" i="4"/>
  <c r="W142" i="4"/>
  <c r="AA141" i="4"/>
  <c r="Z141" i="4"/>
  <c r="Y141" i="4"/>
  <c r="AC141" i="4" s="1"/>
  <c r="X141" i="4"/>
  <c r="W141" i="4"/>
  <c r="AA140" i="4"/>
  <c r="Z140" i="4"/>
  <c r="Y140" i="4"/>
  <c r="AC140" i="4" s="1"/>
  <c r="X140" i="4"/>
  <c r="W140" i="4"/>
  <c r="AA139" i="4"/>
  <c r="Z139" i="4"/>
  <c r="Y139" i="4"/>
  <c r="AC139" i="4" s="1"/>
  <c r="X139" i="4"/>
  <c r="W139" i="4"/>
  <c r="AA138" i="4"/>
  <c r="Z138" i="4"/>
  <c r="Y138" i="4"/>
  <c r="AC138" i="4" s="1"/>
  <c r="X138" i="4"/>
  <c r="W138" i="4"/>
  <c r="AA137" i="4"/>
  <c r="Z137" i="4"/>
  <c r="Y137" i="4"/>
  <c r="AC137" i="4" s="1"/>
  <c r="X137" i="4"/>
  <c r="W137" i="4"/>
  <c r="AA136" i="4"/>
  <c r="Z136" i="4"/>
  <c r="Y136" i="4"/>
  <c r="AC136" i="4" s="1"/>
  <c r="X136" i="4"/>
  <c r="W136" i="4"/>
  <c r="AA135" i="4"/>
  <c r="Z135" i="4"/>
  <c r="Y135" i="4"/>
  <c r="AC135" i="4" s="1"/>
  <c r="X135" i="4"/>
  <c r="W135" i="4"/>
  <c r="AA134" i="4"/>
  <c r="Z134" i="4"/>
  <c r="Y134" i="4"/>
  <c r="AC134" i="4" s="1"/>
  <c r="X134" i="4"/>
  <c r="W134" i="4"/>
  <c r="AA133" i="4"/>
  <c r="Z133" i="4"/>
  <c r="Y133" i="4"/>
  <c r="AC133" i="4" s="1"/>
  <c r="X133" i="4"/>
  <c r="W133" i="4"/>
  <c r="AA132" i="4"/>
  <c r="Z132" i="4"/>
  <c r="Y132" i="4"/>
  <c r="AC132" i="4" s="1"/>
  <c r="X132" i="4"/>
  <c r="W132" i="4"/>
  <c r="AA131" i="4"/>
  <c r="Z131" i="4"/>
  <c r="Y131" i="4"/>
  <c r="AC131" i="4" s="1"/>
  <c r="X131" i="4"/>
  <c r="W131" i="4"/>
  <c r="AA130" i="4"/>
  <c r="Z130" i="4"/>
  <c r="Y130" i="4"/>
  <c r="AC130" i="4" s="1"/>
  <c r="X130" i="4"/>
  <c r="W130" i="4"/>
  <c r="AA129" i="4"/>
  <c r="Z129" i="4"/>
  <c r="Y129" i="4"/>
  <c r="AC129" i="4" s="1"/>
  <c r="X129" i="4"/>
  <c r="W129" i="4"/>
  <c r="AA128" i="4"/>
  <c r="Z128" i="4"/>
  <c r="Y128" i="4"/>
  <c r="AC128" i="4" s="1"/>
  <c r="X128" i="4"/>
  <c r="W128" i="4"/>
  <c r="AA127" i="4"/>
  <c r="Z127" i="4"/>
  <c r="Y127" i="4"/>
  <c r="AC127" i="4" s="1"/>
  <c r="X127" i="4"/>
  <c r="W127" i="4"/>
  <c r="AA126" i="4"/>
  <c r="Z126" i="4"/>
  <c r="Y126" i="4"/>
  <c r="AC126" i="4" s="1"/>
  <c r="X126" i="4"/>
  <c r="W126" i="4"/>
  <c r="AA125" i="4"/>
  <c r="Z125" i="4"/>
  <c r="Y125" i="4"/>
  <c r="AC125" i="4" s="1"/>
  <c r="X125" i="4"/>
  <c r="W125" i="4"/>
  <c r="AA124" i="4"/>
  <c r="Z124" i="4"/>
  <c r="Y124" i="4"/>
  <c r="AC124" i="4" s="1"/>
  <c r="X124" i="4"/>
  <c r="W124" i="4"/>
  <c r="AA123" i="4"/>
  <c r="Z123" i="4"/>
  <c r="Y123" i="4"/>
  <c r="AC123" i="4" s="1"/>
  <c r="X123" i="4"/>
  <c r="W123" i="4"/>
  <c r="AA122" i="4"/>
  <c r="Z122" i="4"/>
  <c r="Y122" i="4"/>
  <c r="AC122" i="4" s="1"/>
  <c r="X122" i="4"/>
  <c r="W122" i="4"/>
  <c r="AA121" i="4"/>
  <c r="Z121" i="4"/>
  <c r="Y121" i="4"/>
  <c r="AC121" i="4" s="1"/>
  <c r="X121" i="4"/>
  <c r="W121" i="4"/>
  <c r="AA120" i="4"/>
  <c r="Z120" i="4"/>
  <c r="Y120" i="4"/>
  <c r="AC120" i="4" s="1"/>
  <c r="X120" i="4"/>
  <c r="W120" i="4"/>
  <c r="AA119" i="4"/>
  <c r="Z119" i="4"/>
  <c r="Y119" i="4"/>
  <c r="AC119" i="4" s="1"/>
  <c r="X119" i="4"/>
  <c r="W119" i="4"/>
  <c r="AA118" i="4"/>
  <c r="Z118" i="4"/>
  <c r="Y118" i="4"/>
  <c r="AC118" i="4" s="1"/>
  <c r="X118" i="4"/>
  <c r="W118" i="4"/>
  <c r="AA117" i="4"/>
  <c r="Z117" i="4"/>
  <c r="Y117" i="4"/>
  <c r="AC117" i="4" s="1"/>
  <c r="X117" i="4"/>
  <c r="W117" i="4"/>
  <c r="AA116" i="4"/>
  <c r="Z116" i="4"/>
  <c r="Y116" i="4"/>
  <c r="AC116" i="4" s="1"/>
  <c r="X116" i="4"/>
  <c r="W116" i="4"/>
  <c r="AA115" i="4"/>
  <c r="Z115" i="4"/>
  <c r="Y115" i="4"/>
  <c r="AC115" i="4" s="1"/>
  <c r="X115" i="4"/>
  <c r="W115" i="4"/>
  <c r="AA114" i="4"/>
  <c r="Z114" i="4"/>
  <c r="Y114" i="4"/>
  <c r="AC114" i="4" s="1"/>
  <c r="X114" i="4"/>
  <c r="W114" i="4"/>
  <c r="AA113" i="4"/>
  <c r="Z113" i="4"/>
  <c r="Y113" i="4"/>
  <c r="AC113" i="4" s="1"/>
  <c r="X113" i="4"/>
  <c r="W113" i="4"/>
  <c r="AA112" i="4"/>
  <c r="Z112" i="4"/>
  <c r="Y112" i="4"/>
  <c r="AC112" i="4" s="1"/>
  <c r="X112" i="4"/>
  <c r="W112" i="4"/>
  <c r="AA111" i="4"/>
  <c r="Z111" i="4"/>
  <c r="Y111" i="4"/>
  <c r="AC111" i="4" s="1"/>
  <c r="X111" i="4"/>
  <c r="W111" i="4"/>
  <c r="AA110" i="4"/>
  <c r="Z110" i="4"/>
  <c r="Y110" i="4"/>
  <c r="AC110" i="4" s="1"/>
  <c r="X110" i="4"/>
  <c r="W110" i="4"/>
  <c r="AA109" i="4"/>
  <c r="Z109" i="4"/>
  <c r="Y109" i="4"/>
  <c r="AC109" i="4" s="1"/>
  <c r="X109" i="4"/>
  <c r="W109" i="4"/>
  <c r="AA108" i="4"/>
  <c r="Z108" i="4"/>
  <c r="Y108" i="4"/>
  <c r="AC108" i="4" s="1"/>
  <c r="X108" i="4"/>
  <c r="W108" i="4"/>
  <c r="AA107" i="4"/>
  <c r="Z107" i="4"/>
  <c r="Y107" i="4"/>
  <c r="AC107" i="4" s="1"/>
  <c r="X107" i="4"/>
  <c r="W107" i="4"/>
  <c r="Y42" i="5" l="1"/>
  <c r="K42" i="5" s="1"/>
  <c r="Y110" i="5"/>
  <c r="K110" i="5" s="1"/>
  <c r="Z110" i="5" s="1"/>
  <c r="M110" i="5" s="1"/>
  <c r="Y195" i="5"/>
  <c r="K195" i="5" s="1"/>
  <c r="Z195" i="5" s="1"/>
  <c r="M195" i="5" s="1"/>
  <c r="Y114" i="5"/>
  <c r="K114" i="5" s="1"/>
  <c r="Z114" i="5" s="1"/>
  <c r="M114" i="5" s="1"/>
  <c r="Y182" i="5"/>
  <c r="K182" i="5" s="1"/>
  <c r="Z182" i="5" s="1"/>
  <c r="M182" i="5" s="1"/>
  <c r="Y127" i="5"/>
  <c r="K127" i="5" s="1"/>
  <c r="Z127" i="5" s="1"/>
  <c r="M127" i="5" s="1"/>
  <c r="Y108" i="5"/>
  <c r="K108" i="5" s="1"/>
  <c r="Z108" i="5" s="1"/>
  <c r="M108" i="5" s="1"/>
  <c r="Y63" i="5"/>
  <c r="K63" i="5" s="1"/>
  <c r="Z63" i="5" s="1"/>
  <c r="M63" i="5" s="1"/>
  <c r="J13" i="5"/>
  <c r="Y24" i="5"/>
  <c r="K24" i="5" s="1"/>
  <c r="Y148" i="5"/>
  <c r="K148" i="5" s="1"/>
  <c r="Z148" i="5" s="1"/>
  <c r="M148" i="5" s="1"/>
  <c r="Y61" i="5"/>
  <c r="K61" i="5" s="1"/>
  <c r="Y53" i="5"/>
  <c r="K53" i="5" s="1"/>
  <c r="Z53" i="5" s="1"/>
  <c r="M53" i="5" s="1"/>
  <c r="Y181" i="5"/>
  <c r="K181" i="5" s="1"/>
  <c r="Y179" i="5"/>
  <c r="K179" i="5" s="1"/>
  <c r="Z179" i="5" s="1"/>
  <c r="M179" i="5" s="1"/>
  <c r="Y41" i="5"/>
  <c r="K41" i="5" s="1"/>
  <c r="Z41" i="5" s="1"/>
  <c r="M41" i="5" s="1"/>
  <c r="Y177" i="5"/>
  <c r="K177" i="5" s="1"/>
  <c r="Z177" i="5" s="1"/>
  <c r="M177" i="5" s="1"/>
  <c r="Y199" i="5"/>
  <c r="K199" i="5" s="1"/>
  <c r="Z199" i="5" s="1"/>
  <c r="M199" i="5" s="1"/>
  <c r="Y157" i="5"/>
  <c r="K157" i="5" s="1"/>
  <c r="Y203" i="5"/>
  <c r="K203" i="5" s="1"/>
  <c r="Z203" i="5" s="1"/>
  <c r="M203" i="5" s="1"/>
  <c r="Y193" i="5"/>
  <c r="K193" i="5" s="1"/>
  <c r="Z193" i="5" s="1"/>
  <c r="M193" i="5" s="1"/>
  <c r="Y185" i="5"/>
  <c r="K185" i="5" s="1"/>
  <c r="Z185" i="5" s="1"/>
  <c r="M185" i="5" s="1"/>
  <c r="Y175" i="5"/>
  <c r="K175" i="5" s="1"/>
  <c r="Z175" i="5" s="1"/>
  <c r="M175" i="5" s="1"/>
  <c r="Y171" i="5"/>
  <c r="K171" i="5" s="1"/>
  <c r="Z171" i="5" s="1"/>
  <c r="M171" i="5" s="1"/>
  <c r="Y156" i="5"/>
  <c r="K156" i="5" s="1"/>
  <c r="Z156" i="5" s="1"/>
  <c r="M156" i="5" s="1"/>
  <c r="Y146" i="5"/>
  <c r="K146" i="5" s="1"/>
  <c r="Z146" i="5" s="1"/>
  <c r="M146" i="5" s="1"/>
  <c r="Y135" i="5"/>
  <c r="K135" i="5" s="1"/>
  <c r="Z135" i="5" s="1"/>
  <c r="M135" i="5" s="1"/>
  <c r="Y54" i="5"/>
  <c r="K54" i="5" s="1"/>
  <c r="Y46" i="5"/>
  <c r="K46" i="5" s="1"/>
  <c r="Z46" i="5" s="1"/>
  <c r="M46" i="5" s="1"/>
  <c r="Y39" i="5"/>
  <c r="K39" i="5" s="1"/>
  <c r="Y32" i="5"/>
  <c r="K32" i="5" s="1"/>
  <c r="Z32" i="5" s="1"/>
  <c r="M32" i="5" s="1"/>
  <c r="Y16" i="5"/>
  <c r="K16" i="5" s="1"/>
  <c r="Z16" i="5" s="1"/>
  <c r="M16" i="5" s="1"/>
  <c r="Y189" i="5"/>
  <c r="K189" i="5" s="1"/>
  <c r="Z189" i="5" s="1"/>
  <c r="M189" i="5" s="1"/>
  <c r="Y141" i="5"/>
  <c r="K141" i="5" s="1"/>
  <c r="Y172" i="5"/>
  <c r="K172" i="5" s="1"/>
  <c r="Z172" i="5" s="1"/>
  <c r="M172" i="5" s="1"/>
  <c r="Y136" i="5"/>
  <c r="K136" i="5" s="1"/>
  <c r="Y120" i="5"/>
  <c r="K120" i="5" s="1"/>
  <c r="Y52" i="5"/>
  <c r="K52" i="5" s="1"/>
  <c r="Z52" i="5" s="1"/>
  <c r="M52" i="5" s="1"/>
  <c r="Y49" i="5"/>
  <c r="K49" i="5" s="1"/>
  <c r="Y27" i="5"/>
  <c r="K27" i="5" s="1"/>
  <c r="Z27" i="5" s="1"/>
  <c r="M27" i="5" s="1"/>
  <c r="Y155" i="5"/>
  <c r="K155" i="5" s="1"/>
  <c r="Z155" i="5" s="1"/>
  <c r="M155" i="5" s="1"/>
  <c r="Y144" i="5"/>
  <c r="K144" i="5" s="1"/>
  <c r="Z144" i="5" s="1"/>
  <c r="M144" i="5" s="1"/>
  <c r="Y20" i="5"/>
  <c r="K20" i="5" s="1"/>
  <c r="Y208" i="5"/>
  <c r="K208" i="5" s="1"/>
  <c r="Z208" i="5" s="1"/>
  <c r="M208" i="5" s="1"/>
  <c r="Y183" i="5"/>
  <c r="K183" i="5" s="1"/>
  <c r="Z183" i="5" s="1"/>
  <c r="M183" i="5" s="1"/>
  <c r="Y139" i="5"/>
  <c r="K139" i="5" s="1"/>
  <c r="Z139" i="5" s="1"/>
  <c r="M139" i="5" s="1"/>
  <c r="Y129" i="5"/>
  <c r="K129" i="5" s="1"/>
  <c r="Z129" i="5" s="1"/>
  <c r="M129" i="5" s="1"/>
  <c r="Y121" i="5"/>
  <c r="K121" i="5" s="1"/>
  <c r="Z121" i="5" s="1"/>
  <c r="M121" i="5" s="1"/>
  <c r="Y117" i="5"/>
  <c r="K117" i="5" s="1"/>
  <c r="Z117" i="5" s="1"/>
  <c r="M117" i="5" s="1"/>
  <c r="Y113" i="5"/>
  <c r="K113" i="5" s="1"/>
  <c r="Y88" i="5"/>
  <c r="K88" i="5" s="1"/>
  <c r="Y58" i="5"/>
  <c r="K58" i="5" s="1"/>
  <c r="Y173" i="5"/>
  <c r="K173" i="5" s="1"/>
  <c r="Z173" i="5" s="1"/>
  <c r="M173" i="5" s="1"/>
  <c r="Y191" i="5"/>
  <c r="K191" i="5" s="1"/>
  <c r="Z191" i="5" s="1"/>
  <c r="M191" i="5" s="1"/>
  <c r="Y187" i="5"/>
  <c r="K187" i="5" s="1"/>
  <c r="Z187" i="5" s="1"/>
  <c r="M187" i="5" s="1"/>
  <c r="Y153" i="5"/>
  <c r="K153" i="5" s="1"/>
  <c r="Z153" i="5" s="1"/>
  <c r="M153" i="5" s="1"/>
  <c r="Y142" i="5"/>
  <c r="K142" i="5" s="1"/>
  <c r="Z142" i="5" s="1"/>
  <c r="M142" i="5" s="1"/>
  <c r="Y125" i="5"/>
  <c r="K125" i="5" s="1"/>
  <c r="Y62" i="5"/>
  <c r="K62" i="5" s="1"/>
  <c r="Y57" i="5"/>
  <c r="K57" i="5" s="1"/>
  <c r="Z57" i="5" s="1"/>
  <c r="M57" i="5" s="1"/>
  <c r="Y50" i="5"/>
  <c r="K50" i="5" s="1"/>
  <c r="Y28" i="5"/>
  <c r="K28" i="5" s="1"/>
  <c r="Z28" i="5" s="1"/>
  <c r="M28" i="5" s="1"/>
  <c r="Y151" i="5"/>
  <c r="K151" i="5" s="1"/>
  <c r="Z151" i="5" s="1"/>
  <c r="M151" i="5" s="1"/>
  <c r="Y116" i="5"/>
  <c r="K116" i="5" s="1"/>
  <c r="Z116" i="5" s="1"/>
  <c r="M116" i="5" s="1"/>
  <c r="Y22" i="5"/>
  <c r="K22" i="5" s="1"/>
  <c r="Z22" i="5" s="1"/>
  <c r="M22" i="5" s="1"/>
  <c r="Y205" i="5"/>
  <c r="K205" i="5" s="1"/>
  <c r="Z205" i="5" s="1"/>
  <c r="M205" i="5" s="1"/>
  <c r="Y201" i="5"/>
  <c r="K201" i="5" s="1"/>
  <c r="Z201" i="5" s="1"/>
  <c r="M201" i="5" s="1"/>
  <c r="Y197" i="5"/>
  <c r="K197" i="5" s="1"/>
  <c r="Z197" i="5" s="1"/>
  <c r="M197" i="5" s="1"/>
  <c r="Y149" i="5"/>
  <c r="K149" i="5" s="1"/>
  <c r="Z149" i="5" s="1"/>
  <c r="M149" i="5" s="1"/>
  <c r="Y118" i="5"/>
  <c r="K118" i="5" s="1"/>
  <c r="Z118" i="5" s="1"/>
  <c r="M118" i="5" s="1"/>
  <c r="Y150" i="5"/>
  <c r="K150" i="5" s="1"/>
  <c r="Z150" i="5" s="1"/>
  <c r="M150" i="5" s="1"/>
  <c r="Y137" i="5"/>
  <c r="K137" i="5" s="1"/>
  <c r="Z137" i="5" s="1"/>
  <c r="M137" i="5" s="1"/>
  <c r="Y64" i="5"/>
  <c r="K64" i="5" s="1"/>
  <c r="Z64" i="5" s="1"/>
  <c r="M64" i="5" s="1"/>
  <c r="Y60" i="5"/>
  <c r="K60" i="5" s="1"/>
  <c r="Z60" i="5" s="1"/>
  <c r="M60" i="5" s="1"/>
  <c r="Y48" i="5"/>
  <c r="K48" i="5" s="1"/>
  <c r="Y44" i="5"/>
  <c r="K44" i="5" s="1"/>
  <c r="Y29" i="5"/>
  <c r="K29" i="5" s="1"/>
  <c r="Z29" i="5" s="1"/>
  <c r="M29" i="5" s="1"/>
  <c r="Y55" i="5"/>
  <c r="K55" i="5" s="1"/>
  <c r="Y210" i="5"/>
  <c r="K210" i="5" s="1"/>
  <c r="Z210" i="5" s="1"/>
  <c r="M210" i="5" s="1"/>
  <c r="Y180" i="5"/>
  <c r="K180" i="5" s="1"/>
  <c r="Z180" i="5" s="1"/>
  <c r="M180" i="5" s="1"/>
  <c r="Y145" i="5"/>
  <c r="K145" i="5" s="1"/>
  <c r="Z145" i="5" s="1"/>
  <c r="M145" i="5" s="1"/>
  <c r="Y123" i="5"/>
  <c r="K123" i="5" s="1"/>
  <c r="Y115" i="5"/>
  <c r="K115" i="5" s="1"/>
  <c r="Z115" i="5" s="1"/>
  <c r="M115" i="5" s="1"/>
  <c r="Y107" i="5"/>
  <c r="K107" i="5" s="1"/>
  <c r="Z107" i="5" s="1"/>
  <c r="M107" i="5" s="1"/>
  <c r="Y56" i="5"/>
  <c r="K56" i="5" s="1"/>
  <c r="Z56" i="5" s="1"/>
  <c r="M56" i="5" s="1"/>
  <c r="AB151" i="4"/>
  <c r="AD154" i="4"/>
  <c r="AB111" i="4"/>
  <c r="AD114" i="4"/>
  <c r="AD139" i="4"/>
  <c r="Y176" i="5"/>
  <c r="K176" i="5" s="1"/>
  <c r="Z176" i="5" s="1"/>
  <c r="M176" i="5" s="1"/>
  <c r="Y36" i="5"/>
  <c r="K36" i="5" s="1"/>
  <c r="AC177" i="4"/>
  <c r="AC180" i="4"/>
  <c r="Y154" i="5"/>
  <c r="K154" i="5" s="1"/>
  <c r="Z154" i="5" s="1"/>
  <c r="M154" i="5" s="1"/>
  <c r="Y133" i="5"/>
  <c r="K133" i="5" s="1"/>
  <c r="Z133" i="5" s="1"/>
  <c r="M133" i="5" s="1"/>
  <c r="AB127" i="4"/>
  <c r="AD130" i="4"/>
  <c r="Y211" i="5"/>
  <c r="K211" i="5" s="1"/>
  <c r="Z211" i="5" s="1"/>
  <c r="M211" i="5" s="1"/>
  <c r="Y209" i="5"/>
  <c r="K209" i="5" s="1"/>
  <c r="Z209" i="5" s="1"/>
  <c r="M209" i="5" s="1"/>
  <c r="Y207" i="5"/>
  <c r="K207" i="5" s="1"/>
  <c r="Z207" i="5" s="1"/>
  <c r="M207" i="5" s="1"/>
  <c r="Y147" i="5"/>
  <c r="K147" i="5" s="1"/>
  <c r="Z147" i="5" s="1"/>
  <c r="M147" i="5" s="1"/>
  <c r="Y51" i="5"/>
  <c r="K51" i="5" s="1"/>
  <c r="Z51" i="5" s="1"/>
  <c r="M51" i="5" s="1"/>
  <c r="Y158" i="5"/>
  <c r="K158" i="5" s="1"/>
  <c r="Z158" i="5" s="1"/>
  <c r="M158" i="5" s="1"/>
  <c r="Y59" i="5"/>
  <c r="K59" i="5" s="1"/>
  <c r="Z59" i="5" s="1"/>
  <c r="M59" i="5" s="1"/>
  <c r="Y178" i="5"/>
  <c r="K178" i="5" s="1"/>
  <c r="Z178" i="5" s="1"/>
  <c r="M178" i="5" s="1"/>
  <c r="Y174" i="5"/>
  <c r="K174" i="5" s="1"/>
  <c r="Z174" i="5" s="1"/>
  <c r="M174" i="5" s="1"/>
  <c r="Y25" i="5"/>
  <c r="K25" i="5" s="1"/>
  <c r="Y152" i="5"/>
  <c r="K152" i="5" s="1"/>
  <c r="Z152" i="5" s="1"/>
  <c r="M152" i="5" s="1"/>
  <c r="Y143" i="5"/>
  <c r="K143" i="5" s="1"/>
  <c r="Z143" i="5" s="1"/>
  <c r="M143" i="5" s="1"/>
  <c r="Y134" i="5"/>
  <c r="K134" i="5" s="1"/>
  <c r="Z134" i="5" s="1"/>
  <c r="M134" i="5" s="1"/>
  <c r="Y119" i="5"/>
  <c r="K119" i="5" s="1"/>
  <c r="Z119" i="5" s="1"/>
  <c r="M119" i="5" s="1"/>
  <c r="Y47" i="5"/>
  <c r="K47" i="5" s="1"/>
  <c r="Z47" i="5" s="1"/>
  <c r="M47" i="5" s="1"/>
  <c r="Y45" i="5"/>
  <c r="K45" i="5" s="1"/>
  <c r="Y43" i="5"/>
  <c r="K43" i="5" s="1"/>
  <c r="Y30" i="5"/>
  <c r="K30" i="5" s="1"/>
  <c r="Z30" i="5" s="1"/>
  <c r="M30" i="5" s="1"/>
  <c r="Y23" i="5"/>
  <c r="K23" i="5" s="1"/>
  <c r="Z23" i="5" s="1"/>
  <c r="M23" i="5" s="1"/>
  <c r="Y21" i="5"/>
  <c r="K21" i="5" s="1"/>
  <c r="Z21" i="5" s="1"/>
  <c r="M21" i="5" s="1"/>
  <c r="Y126" i="5"/>
  <c r="K126" i="5" s="1"/>
  <c r="Z126" i="5" s="1"/>
  <c r="M126" i="5" s="1"/>
  <c r="Y124" i="5"/>
  <c r="K124" i="5" s="1"/>
  <c r="Z124" i="5" s="1"/>
  <c r="M124" i="5" s="1"/>
  <c r="Y35" i="5"/>
  <c r="K35" i="5" s="1"/>
  <c r="Z35" i="5" s="1"/>
  <c r="M35" i="5" s="1"/>
  <c r="Y33" i="5"/>
  <c r="K33" i="5" s="1"/>
  <c r="Y19" i="5"/>
  <c r="K19" i="5" s="1"/>
  <c r="Y14" i="5"/>
  <c r="K14" i="5" s="1"/>
  <c r="Z14" i="5" s="1"/>
  <c r="M14" i="5" s="1"/>
  <c r="Y206" i="5"/>
  <c r="K206" i="5" s="1"/>
  <c r="Z206" i="5" s="1"/>
  <c r="M206" i="5" s="1"/>
  <c r="Y204" i="5"/>
  <c r="K204" i="5" s="1"/>
  <c r="Z204" i="5" s="1"/>
  <c r="M204" i="5" s="1"/>
  <c r="Y202" i="5"/>
  <c r="K202" i="5" s="1"/>
  <c r="Z202" i="5" s="1"/>
  <c r="M202" i="5" s="1"/>
  <c r="Y200" i="5"/>
  <c r="K200" i="5" s="1"/>
  <c r="Z200" i="5" s="1"/>
  <c r="M200" i="5" s="1"/>
  <c r="Y198" i="5"/>
  <c r="K198" i="5" s="1"/>
  <c r="Z198" i="5" s="1"/>
  <c r="M198" i="5" s="1"/>
  <c r="Y196" i="5"/>
  <c r="K196" i="5" s="1"/>
  <c r="Z196" i="5" s="1"/>
  <c r="M196" i="5" s="1"/>
  <c r="Y194" i="5"/>
  <c r="K194" i="5" s="1"/>
  <c r="Z194" i="5" s="1"/>
  <c r="M194" i="5" s="1"/>
  <c r="Y192" i="5"/>
  <c r="K192" i="5" s="1"/>
  <c r="Z192" i="5" s="1"/>
  <c r="M192" i="5" s="1"/>
  <c r="Y190" i="5"/>
  <c r="K190" i="5" s="1"/>
  <c r="Z190" i="5" s="1"/>
  <c r="M190" i="5" s="1"/>
  <c r="Y188" i="5"/>
  <c r="K188" i="5" s="1"/>
  <c r="Z188" i="5" s="1"/>
  <c r="M188" i="5" s="1"/>
  <c r="Y186" i="5"/>
  <c r="K186" i="5" s="1"/>
  <c r="Z186" i="5" s="1"/>
  <c r="M186" i="5" s="1"/>
  <c r="Y184" i="5"/>
  <c r="K184" i="5" s="1"/>
  <c r="Z184" i="5" s="1"/>
  <c r="M184" i="5" s="1"/>
  <c r="Y122" i="5"/>
  <c r="K122" i="5" s="1"/>
  <c r="Z122" i="5" s="1"/>
  <c r="M122" i="5" s="1"/>
  <c r="Y111" i="5"/>
  <c r="K111" i="5" s="1"/>
  <c r="Z111" i="5" s="1"/>
  <c r="M111" i="5" s="1"/>
  <c r="Y31" i="5"/>
  <c r="K31" i="5" s="1"/>
  <c r="Z31" i="5" s="1"/>
  <c r="M31" i="5" s="1"/>
  <c r="Y26" i="5"/>
  <c r="K26" i="5" s="1"/>
  <c r="Z26" i="5" s="1"/>
  <c r="M26" i="5" s="1"/>
  <c r="Y17" i="5"/>
  <c r="K17" i="5" s="1"/>
  <c r="Z17" i="5" s="1"/>
  <c r="M17" i="5" s="1"/>
  <c r="Y86" i="5"/>
  <c r="K86" i="5" s="1"/>
  <c r="Z86" i="5" s="1"/>
  <c r="M86" i="5" s="1"/>
  <c r="Y38" i="5"/>
  <c r="K38" i="5" s="1"/>
  <c r="Z38" i="5" s="1"/>
  <c r="M38" i="5" s="1"/>
  <c r="Y15" i="5"/>
  <c r="K15" i="5" s="1"/>
  <c r="Z15" i="5" s="1"/>
  <c r="M15" i="5" s="1"/>
  <c r="Y40" i="5"/>
  <c r="K40" i="5" s="1"/>
  <c r="Z40" i="5" s="1"/>
  <c r="M40" i="5" s="1"/>
  <c r="Y34" i="5"/>
  <c r="K34" i="5" s="1"/>
  <c r="Y18" i="5"/>
  <c r="K18" i="5" s="1"/>
  <c r="Z18" i="5" s="1"/>
  <c r="M18" i="5" s="1"/>
  <c r="Y13" i="5"/>
  <c r="K13" i="5" s="1"/>
  <c r="Z13" i="5" s="1"/>
  <c r="M13" i="5" s="1"/>
  <c r="AB143" i="4"/>
  <c r="AD131" i="4"/>
  <c r="AD111" i="4"/>
  <c r="AD118" i="4"/>
  <c r="AB131" i="4"/>
  <c r="AD143" i="4"/>
  <c r="AD146" i="4"/>
  <c r="AC163" i="4"/>
  <c r="AD159" i="4"/>
  <c r="AB162" i="4"/>
  <c r="AD107" i="4"/>
  <c r="AC173" i="4"/>
  <c r="AB119" i="4"/>
  <c r="AD119" i="4"/>
  <c r="AD138" i="4"/>
  <c r="AB159" i="4"/>
  <c r="AD150" i="4"/>
  <c r="AD151" i="4"/>
  <c r="AD110" i="4"/>
  <c r="AB123" i="4"/>
  <c r="AD142" i="4"/>
  <c r="AB155" i="4"/>
  <c r="AD162" i="4"/>
  <c r="AD122" i="4"/>
  <c r="AD123" i="4"/>
  <c r="AD155" i="4"/>
  <c r="AB115" i="4"/>
  <c r="AD134" i="4"/>
  <c r="AD135" i="4"/>
  <c r="AB147" i="4"/>
  <c r="AC175" i="4"/>
  <c r="AB135" i="4"/>
  <c r="AD115" i="4"/>
  <c r="AD147" i="4"/>
  <c r="AB107" i="4"/>
  <c r="AD126" i="4"/>
  <c r="AD127" i="4"/>
  <c r="AB139" i="4"/>
  <c r="AD158" i="4"/>
  <c r="AC165" i="4"/>
  <c r="AC179" i="4"/>
  <c r="Z181" i="5"/>
  <c r="M181" i="5" s="1"/>
  <c r="Z141" i="5"/>
  <c r="M141" i="5" s="1"/>
  <c r="Z112" i="5"/>
  <c r="M112" i="5" s="1"/>
  <c r="Z157" i="5"/>
  <c r="M157" i="5" s="1"/>
  <c r="Z136" i="5"/>
  <c r="M136" i="5" s="1"/>
  <c r="Y90" i="5"/>
  <c r="K90" i="5" s="1"/>
  <c r="Z90" i="5" s="1"/>
  <c r="M90" i="5" s="1"/>
  <c r="Y131" i="5"/>
  <c r="K131" i="5" s="1"/>
  <c r="Z120" i="5"/>
  <c r="M120" i="5" s="1"/>
  <c r="Z123" i="5"/>
  <c r="M123" i="5" s="1"/>
  <c r="Y101" i="5"/>
  <c r="K101" i="5" s="1"/>
  <c r="Z101" i="5" s="1"/>
  <c r="M101" i="5" s="1"/>
  <c r="Y170" i="5"/>
  <c r="K170" i="5" s="1"/>
  <c r="Y169" i="5"/>
  <c r="K169" i="5" s="1"/>
  <c r="Y168" i="5"/>
  <c r="K168" i="5" s="1"/>
  <c r="Y167" i="5"/>
  <c r="K167" i="5" s="1"/>
  <c r="Y166" i="5"/>
  <c r="K166" i="5" s="1"/>
  <c r="Y165" i="5"/>
  <c r="K165" i="5" s="1"/>
  <c r="Y164" i="5"/>
  <c r="K164" i="5" s="1"/>
  <c r="Y163" i="5"/>
  <c r="K163" i="5" s="1"/>
  <c r="Y162" i="5"/>
  <c r="K162" i="5" s="1"/>
  <c r="Y161" i="5"/>
  <c r="K161" i="5" s="1"/>
  <c r="Y160" i="5"/>
  <c r="K160" i="5" s="1"/>
  <c r="Y159" i="5"/>
  <c r="K159" i="5" s="1"/>
  <c r="Y130" i="5"/>
  <c r="K130" i="5" s="1"/>
  <c r="Z125" i="5"/>
  <c r="M125" i="5" s="1"/>
  <c r="Y128" i="5"/>
  <c r="K128" i="5" s="1"/>
  <c r="Z128" i="5" s="1"/>
  <c r="M128" i="5" s="1"/>
  <c r="Y132" i="5"/>
  <c r="K132" i="5" s="1"/>
  <c r="Y93" i="5"/>
  <c r="K93" i="5" s="1"/>
  <c r="Z93" i="5" s="1"/>
  <c r="M93" i="5" s="1"/>
  <c r="Z113" i="5"/>
  <c r="M113" i="5" s="1"/>
  <c r="Z55" i="5"/>
  <c r="M55" i="5" s="1"/>
  <c r="Y106" i="5"/>
  <c r="K106" i="5" s="1"/>
  <c r="Z106" i="5" s="1"/>
  <c r="M106" i="5" s="1"/>
  <c r="Y109" i="5"/>
  <c r="K109" i="5" s="1"/>
  <c r="Z109" i="5" s="1"/>
  <c r="M109" i="5" s="1"/>
  <c r="Y98" i="5"/>
  <c r="K98" i="5" s="1"/>
  <c r="Z98" i="5" s="1"/>
  <c r="M98" i="5" s="1"/>
  <c r="Y79" i="5"/>
  <c r="K79" i="5" s="1"/>
  <c r="Z79" i="5" s="1"/>
  <c r="M79" i="5" s="1"/>
  <c r="Y69" i="5"/>
  <c r="K69" i="5" s="1"/>
  <c r="Z69" i="5" s="1"/>
  <c r="M69" i="5" s="1"/>
  <c r="Y103" i="5"/>
  <c r="K103" i="5" s="1"/>
  <c r="Y95" i="5"/>
  <c r="K95" i="5" s="1"/>
  <c r="Y87" i="5"/>
  <c r="K87" i="5" s="1"/>
  <c r="Z87" i="5" s="1"/>
  <c r="M87" i="5" s="1"/>
  <c r="Y72" i="5"/>
  <c r="K72" i="5" s="1"/>
  <c r="Z72" i="5" s="1"/>
  <c r="M72" i="5" s="1"/>
  <c r="Y100" i="5"/>
  <c r="K100" i="5" s="1"/>
  <c r="Z100" i="5" s="1"/>
  <c r="M100" i="5" s="1"/>
  <c r="Y92" i="5"/>
  <c r="K92" i="5" s="1"/>
  <c r="Z92" i="5" s="1"/>
  <c r="M92" i="5" s="1"/>
  <c r="Z88" i="5"/>
  <c r="M88" i="5" s="1"/>
  <c r="Y105" i="5"/>
  <c r="K105" i="5" s="1"/>
  <c r="Z105" i="5" s="1"/>
  <c r="M105" i="5" s="1"/>
  <c r="Y97" i="5"/>
  <c r="K97" i="5" s="1"/>
  <c r="Z97" i="5" s="1"/>
  <c r="M97" i="5" s="1"/>
  <c r="Z48" i="5"/>
  <c r="M48" i="5" s="1"/>
  <c r="Y102" i="5"/>
  <c r="K102" i="5" s="1"/>
  <c r="Z102" i="5" s="1"/>
  <c r="M102" i="5" s="1"/>
  <c r="Y94" i="5"/>
  <c r="K94" i="5" s="1"/>
  <c r="Z94" i="5" s="1"/>
  <c r="M94" i="5" s="1"/>
  <c r="Y89" i="5"/>
  <c r="K89" i="5" s="1"/>
  <c r="Y99" i="5"/>
  <c r="K99" i="5" s="1"/>
  <c r="Y91" i="5"/>
  <c r="K91" i="5" s="1"/>
  <c r="Y77" i="5"/>
  <c r="K77" i="5" s="1"/>
  <c r="Z77" i="5" s="1"/>
  <c r="M77" i="5" s="1"/>
  <c r="Y104" i="5"/>
  <c r="K104" i="5" s="1"/>
  <c r="Y96" i="5"/>
  <c r="K96" i="5" s="1"/>
  <c r="Y74" i="5"/>
  <c r="K74" i="5" s="1"/>
  <c r="Z74" i="5" s="1"/>
  <c r="M74" i="5" s="1"/>
  <c r="Y66" i="5"/>
  <c r="K66" i="5" s="1"/>
  <c r="Z66" i="5" s="1"/>
  <c r="M66" i="5" s="1"/>
  <c r="Z49" i="5"/>
  <c r="M49" i="5" s="1"/>
  <c r="Z25" i="5"/>
  <c r="M25" i="5" s="1"/>
  <c r="Y80" i="5"/>
  <c r="K80" i="5" s="1"/>
  <c r="Y71" i="5"/>
  <c r="K71" i="5" s="1"/>
  <c r="Z62" i="5"/>
  <c r="M62" i="5" s="1"/>
  <c r="Z50" i="5"/>
  <c r="M50" i="5" s="1"/>
  <c r="Y85" i="5"/>
  <c r="K85" i="5" s="1"/>
  <c r="Y84" i="5"/>
  <c r="K84" i="5" s="1"/>
  <c r="Y83" i="5"/>
  <c r="K83" i="5" s="1"/>
  <c r="Y82" i="5"/>
  <c r="K82" i="5" s="1"/>
  <c r="Y81" i="5"/>
  <c r="K81" i="5" s="1"/>
  <c r="Y76" i="5"/>
  <c r="K76" i="5" s="1"/>
  <c r="Z76" i="5" s="1"/>
  <c r="M76" i="5" s="1"/>
  <c r="Y68" i="5"/>
  <c r="K68" i="5" s="1"/>
  <c r="Z68" i="5" s="1"/>
  <c r="M68" i="5" s="1"/>
  <c r="Z61" i="5"/>
  <c r="M61" i="5" s="1"/>
  <c r="Z39" i="5"/>
  <c r="M39" i="5" s="1"/>
  <c r="Y73" i="5"/>
  <c r="K73" i="5" s="1"/>
  <c r="Y78" i="5"/>
  <c r="K78" i="5" s="1"/>
  <c r="Y70" i="5"/>
  <c r="K70" i="5" s="1"/>
  <c r="Z70" i="5" s="1"/>
  <c r="M70" i="5" s="1"/>
  <c r="Y75" i="5"/>
  <c r="K75" i="5" s="1"/>
  <c r="Y67" i="5"/>
  <c r="K67" i="5" s="1"/>
  <c r="Z54" i="5"/>
  <c r="M54" i="5" s="1"/>
  <c r="Y65" i="5"/>
  <c r="K65" i="5" s="1"/>
  <c r="Z42" i="5"/>
  <c r="M42" i="5" s="1"/>
  <c r="Z43" i="5"/>
  <c r="M43" i="5" s="1"/>
  <c r="Z58" i="5"/>
  <c r="M58" i="5" s="1"/>
  <c r="Z44" i="5"/>
  <c r="M44" i="5" s="1"/>
  <c r="Z33" i="5"/>
  <c r="M33" i="5" s="1"/>
  <c r="Z45" i="5"/>
  <c r="M45" i="5" s="1"/>
  <c r="Z34" i="5"/>
  <c r="M34" i="5" s="1"/>
  <c r="Z19" i="5"/>
  <c r="M19" i="5" s="1"/>
  <c r="Z37" i="5"/>
  <c r="M37" i="5" s="1"/>
  <c r="Z36" i="5"/>
  <c r="M36" i="5" s="1"/>
  <c r="Z24" i="5"/>
  <c r="M24" i="5" s="1"/>
  <c r="Z20" i="5"/>
  <c r="M20" i="5" s="1"/>
  <c r="AB108" i="4"/>
  <c r="AB112" i="4"/>
  <c r="AB116" i="4"/>
  <c r="AB120" i="4"/>
  <c r="AB124" i="4"/>
  <c r="AB128" i="4"/>
  <c r="AB132" i="4"/>
  <c r="AB136" i="4"/>
  <c r="AB140" i="4"/>
  <c r="AB144" i="4"/>
  <c r="AB148" i="4"/>
  <c r="AB152" i="4"/>
  <c r="AB156" i="4"/>
  <c r="AB160" i="4"/>
  <c r="AC167" i="4"/>
  <c r="AC181" i="4"/>
  <c r="AD116" i="4"/>
  <c r="AD120" i="4"/>
  <c r="AD124" i="4"/>
  <c r="AD128" i="4"/>
  <c r="AD132" i="4"/>
  <c r="AD136" i="4"/>
  <c r="AD140" i="4"/>
  <c r="AD144" i="4"/>
  <c r="AD148" i="4"/>
  <c r="AD152" i="4"/>
  <c r="AD156" i="4"/>
  <c r="AD160" i="4"/>
  <c r="AC169" i="4"/>
  <c r="AC182" i="4"/>
  <c r="AD112" i="4"/>
  <c r="AB109" i="4"/>
  <c r="AB113" i="4"/>
  <c r="AB117" i="4"/>
  <c r="AB121" i="4"/>
  <c r="AB125" i="4"/>
  <c r="AB129" i="4"/>
  <c r="AB133" i="4"/>
  <c r="AB137" i="4"/>
  <c r="AB141" i="4"/>
  <c r="AB145" i="4"/>
  <c r="AB149" i="4"/>
  <c r="AB153" i="4"/>
  <c r="AB157" i="4"/>
  <c r="AB161" i="4"/>
  <c r="AC171" i="4"/>
  <c r="AC183" i="4"/>
  <c r="AD121" i="4"/>
  <c r="AD125" i="4"/>
  <c r="AD129" i="4"/>
  <c r="AD133" i="4"/>
  <c r="AD137" i="4"/>
  <c r="AD141" i="4"/>
  <c r="AD145" i="4"/>
  <c r="AD149" i="4"/>
  <c r="AD153" i="4"/>
  <c r="AD157" i="4"/>
  <c r="AD161" i="4"/>
  <c r="AC207" i="4"/>
  <c r="AD108" i="4"/>
  <c r="AD109" i="4"/>
  <c r="AD113" i="4"/>
  <c r="AD117" i="4"/>
  <c r="AB110" i="4"/>
  <c r="AB114" i="4"/>
  <c r="AB118" i="4"/>
  <c r="AB122" i="4"/>
  <c r="AB126" i="4"/>
  <c r="AB130" i="4"/>
  <c r="AB134" i="4"/>
  <c r="AB138" i="4"/>
  <c r="AB142" i="4"/>
  <c r="AB146" i="4"/>
  <c r="AB150" i="4"/>
  <c r="AB154" i="4"/>
  <c r="AB158" i="4"/>
  <c r="AC205" i="4"/>
  <c r="AC206" i="4"/>
  <c r="AD205" i="4"/>
  <c r="AD206" i="4"/>
  <c r="AD207" i="4"/>
  <c r="AB189" i="4"/>
  <c r="AD189" i="4"/>
  <c r="AB197" i="4"/>
  <c r="AD197" i="4"/>
  <c r="AB201" i="4"/>
  <c r="AD201" i="4"/>
  <c r="AD163" i="4"/>
  <c r="AD165" i="4"/>
  <c r="AD167" i="4"/>
  <c r="AD169" i="4"/>
  <c r="AD171" i="4"/>
  <c r="AD173" i="4"/>
  <c r="AD175" i="4"/>
  <c r="AD177" i="4"/>
  <c r="AD179" i="4"/>
  <c r="AD181" i="4"/>
  <c r="AD183" i="4"/>
  <c r="AB186" i="4"/>
  <c r="AD186" i="4"/>
  <c r="AB190" i="4"/>
  <c r="AD190" i="4"/>
  <c r="AB194" i="4"/>
  <c r="AD194" i="4"/>
  <c r="AB198" i="4"/>
  <c r="AD198" i="4"/>
  <c r="AB202" i="4"/>
  <c r="AD202" i="4"/>
  <c r="AB185" i="4"/>
  <c r="AD185" i="4"/>
  <c r="AB193" i="4"/>
  <c r="AD193" i="4"/>
  <c r="AC164" i="4"/>
  <c r="AC166" i="4"/>
  <c r="AC168" i="4"/>
  <c r="AC170" i="4"/>
  <c r="AC172" i="4"/>
  <c r="AC174" i="4"/>
  <c r="AC176" i="4"/>
  <c r="AC178" i="4"/>
  <c r="AB187" i="4"/>
  <c r="AD187" i="4"/>
  <c r="AB191" i="4"/>
  <c r="AD191" i="4"/>
  <c r="AB195" i="4"/>
  <c r="AD195" i="4"/>
  <c r="AB199" i="4"/>
  <c r="AD199" i="4"/>
  <c r="AB203" i="4"/>
  <c r="AD203" i="4"/>
  <c r="AD164" i="4"/>
  <c r="AD166" i="4"/>
  <c r="AD168" i="4"/>
  <c r="AD170" i="4"/>
  <c r="AD172" i="4"/>
  <c r="AD174" i="4"/>
  <c r="AD176" i="4"/>
  <c r="AD178" i="4"/>
  <c r="AD180" i="4"/>
  <c r="AD182" i="4"/>
  <c r="AB184" i="4"/>
  <c r="AD184" i="4"/>
  <c r="AC185" i="4"/>
  <c r="AB188" i="4"/>
  <c r="AD188" i="4"/>
  <c r="AC189" i="4"/>
  <c r="AB192" i="4"/>
  <c r="AD192" i="4"/>
  <c r="AC193" i="4"/>
  <c r="AB196" i="4"/>
  <c r="AD196" i="4"/>
  <c r="AC197" i="4"/>
  <c r="AB200" i="4"/>
  <c r="AD200" i="4"/>
  <c r="AC201" i="4"/>
  <c r="AB204" i="4"/>
  <c r="AD204" i="4"/>
  <c r="Z91" i="5" l="1"/>
  <c r="M91" i="5" s="1"/>
  <c r="Z67" i="5"/>
  <c r="M67" i="5" s="1"/>
  <c r="Z164" i="5"/>
  <c r="M164" i="5" s="1"/>
  <c r="Z71" i="5"/>
  <c r="M71" i="5" s="1"/>
  <c r="Z85" i="5"/>
  <c r="M85" i="5" s="1"/>
  <c r="Z165" i="5"/>
  <c r="M165" i="5" s="1"/>
  <c r="Z78" i="5"/>
  <c r="M78" i="5" s="1"/>
  <c r="Z96" i="5"/>
  <c r="M96" i="5" s="1"/>
  <c r="Z163" i="5"/>
  <c r="M163" i="5" s="1"/>
  <c r="Z73" i="5"/>
  <c r="M73" i="5" s="1"/>
  <c r="Z103" i="5"/>
  <c r="M103" i="5" s="1"/>
  <c r="Z166" i="5"/>
  <c r="M166" i="5" s="1"/>
  <c r="Z131" i="5"/>
  <c r="M131" i="5" s="1"/>
  <c r="Z95" i="5"/>
  <c r="M95" i="5" s="1"/>
  <c r="Z170" i="5"/>
  <c r="M170" i="5" s="1"/>
  <c r="Z84" i="5"/>
  <c r="M84" i="5" s="1"/>
  <c r="Z89" i="5"/>
  <c r="M89" i="5" s="1"/>
  <c r="Z65" i="5"/>
  <c r="M65" i="5" s="1"/>
  <c r="Z82" i="5"/>
  <c r="M82" i="5" s="1"/>
  <c r="Z99" i="5"/>
  <c r="M99" i="5" s="1"/>
  <c r="Z159" i="5"/>
  <c r="M159" i="5" s="1"/>
  <c r="Z167" i="5"/>
  <c r="M167" i="5" s="1"/>
  <c r="Z162" i="5"/>
  <c r="M162" i="5" s="1"/>
  <c r="Z130" i="5"/>
  <c r="M130" i="5" s="1"/>
  <c r="Z81" i="5"/>
  <c r="M81" i="5" s="1"/>
  <c r="Z104" i="5"/>
  <c r="M104" i="5" s="1"/>
  <c r="Z132" i="5"/>
  <c r="M132" i="5" s="1"/>
  <c r="Z160" i="5"/>
  <c r="M160" i="5" s="1"/>
  <c r="Z168" i="5"/>
  <c r="M168" i="5" s="1"/>
  <c r="Z75" i="5"/>
  <c r="M75" i="5" s="1"/>
  <c r="Z83" i="5"/>
  <c r="M83" i="5" s="1"/>
  <c r="Z80" i="5"/>
  <c r="M80" i="5" s="1"/>
  <c r="Z161" i="5"/>
  <c r="M161" i="5" s="1"/>
  <c r="Z169" i="5"/>
  <c r="M169" i="5" s="1"/>
  <c r="AJ18" i="7"/>
  <c r="L12" i="5" l="1"/>
  <c r="AA9" i="4"/>
  <c r="AA12" i="4"/>
  <c r="AA13" i="4"/>
  <c r="AA15" i="4"/>
  <c r="AA16" i="4"/>
  <c r="AA17" i="4"/>
  <c r="AA18" i="4"/>
  <c r="AA19" i="4"/>
  <c r="AA20" i="4"/>
  <c r="AA21" i="4"/>
  <c r="AA22" i="4"/>
  <c r="AA23" i="4"/>
  <c r="AA24" i="4"/>
  <c r="AA25" i="4"/>
  <c r="AA26" i="4"/>
  <c r="AA27" i="4"/>
  <c r="AA28" i="4"/>
  <c r="AA29" i="4"/>
  <c r="AA30" i="4"/>
  <c r="AA31" i="4"/>
  <c r="AA32" i="4"/>
  <c r="AA33" i="4"/>
  <c r="AA34" i="4"/>
  <c r="AA35" i="4"/>
  <c r="AA36" i="4"/>
  <c r="AA37" i="4"/>
  <c r="AA38" i="4"/>
  <c r="AA39" i="4"/>
  <c r="AA40" i="4"/>
  <c r="AA41" i="4"/>
  <c r="AA42" i="4"/>
  <c r="AA43" i="4"/>
  <c r="AA44" i="4"/>
  <c r="AA45" i="4"/>
  <c r="AA46" i="4"/>
  <c r="AA47" i="4"/>
  <c r="AA48" i="4"/>
  <c r="AA49" i="4"/>
  <c r="AA50" i="4"/>
  <c r="AA51" i="4"/>
  <c r="AA52" i="4"/>
  <c r="AA53" i="4"/>
  <c r="AA54" i="4"/>
  <c r="AA55" i="4"/>
  <c r="AA56" i="4"/>
  <c r="AA57" i="4"/>
  <c r="AA58" i="4"/>
  <c r="AA59" i="4"/>
  <c r="AA60" i="4"/>
  <c r="AA61" i="4"/>
  <c r="AA62" i="4"/>
  <c r="AA63" i="4"/>
  <c r="AA64" i="4"/>
  <c r="AA65" i="4"/>
  <c r="AA66" i="4"/>
  <c r="AA67" i="4"/>
  <c r="AA68" i="4"/>
  <c r="AA69" i="4"/>
  <c r="AA70" i="4"/>
  <c r="AA71" i="4"/>
  <c r="AA72" i="4"/>
  <c r="AA73" i="4"/>
  <c r="AA74" i="4"/>
  <c r="AA75" i="4"/>
  <c r="AA76" i="4"/>
  <c r="AA77" i="4"/>
  <c r="AA78" i="4"/>
  <c r="AA79" i="4"/>
  <c r="AA80" i="4"/>
  <c r="AA81" i="4"/>
  <c r="AA82" i="4"/>
  <c r="AA83" i="4"/>
  <c r="AA84" i="4"/>
  <c r="AA85" i="4"/>
  <c r="AA86" i="4"/>
  <c r="AA87" i="4"/>
  <c r="AA88" i="4"/>
  <c r="AA89" i="4"/>
  <c r="AA90" i="4"/>
  <c r="AA91" i="4"/>
  <c r="AA92" i="4"/>
  <c r="AA93" i="4"/>
  <c r="AA94" i="4"/>
  <c r="AA95" i="4"/>
  <c r="AA96" i="4"/>
  <c r="AA97" i="4"/>
  <c r="AA98" i="4"/>
  <c r="AA99" i="4"/>
  <c r="AA100" i="4"/>
  <c r="AA101" i="4"/>
  <c r="AA102" i="4"/>
  <c r="AA103" i="4"/>
  <c r="AA104" i="4"/>
  <c r="AA105" i="4"/>
  <c r="AA106" i="4"/>
  <c r="AA8" i="4"/>
  <c r="Y15" i="4"/>
  <c r="Y16" i="4"/>
  <c r="Y17" i="4"/>
  <c r="Y18" i="4"/>
  <c r="Y19" i="4"/>
  <c r="Y20" i="4"/>
  <c r="Y21" i="4"/>
  <c r="Y22" i="4"/>
  <c r="Y23" i="4"/>
  <c r="Y24" i="4"/>
  <c r="Y25" i="4"/>
  <c r="Y26" i="4"/>
  <c r="Y27" i="4"/>
  <c r="Y28" i="4"/>
  <c r="Y29" i="4"/>
  <c r="Y30" i="4"/>
  <c r="Y31" i="4"/>
  <c r="Y32" i="4"/>
  <c r="Y33" i="4"/>
  <c r="Y34" i="4"/>
  <c r="Y35" i="4"/>
  <c r="Y36" i="4"/>
  <c r="Y37" i="4"/>
  <c r="Y38" i="4"/>
  <c r="Y39" i="4"/>
  <c r="Y40" i="4"/>
  <c r="Y41" i="4"/>
  <c r="Y42" i="4"/>
  <c r="Y43" i="4"/>
  <c r="Y44" i="4"/>
  <c r="Y45" i="4"/>
  <c r="Y46" i="4"/>
  <c r="Y47" i="4"/>
  <c r="Y48" i="4"/>
  <c r="Y49" i="4"/>
  <c r="Y50" i="4"/>
  <c r="Y51" i="4"/>
  <c r="Y52" i="4"/>
  <c r="Y53" i="4"/>
  <c r="Y54" i="4"/>
  <c r="Y55" i="4"/>
  <c r="Y56" i="4"/>
  <c r="Y57" i="4"/>
  <c r="Y58" i="4"/>
  <c r="Y59" i="4"/>
  <c r="Y60" i="4"/>
  <c r="Y61" i="4"/>
  <c r="Y62" i="4"/>
  <c r="Y63" i="4"/>
  <c r="Y64" i="4"/>
  <c r="Y65" i="4"/>
  <c r="Y66" i="4"/>
  <c r="Y67" i="4"/>
  <c r="Y68" i="4"/>
  <c r="Y69" i="4"/>
  <c r="Y70" i="4"/>
  <c r="Y71" i="4"/>
  <c r="Y72" i="4"/>
  <c r="Y73" i="4"/>
  <c r="Y74" i="4"/>
  <c r="Y75" i="4"/>
  <c r="Y76" i="4"/>
  <c r="Y77" i="4"/>
  <c r="Y78" i="4"/>
  <c r="Y79" i="4"/>
  <c r="Y80" i="4"/>
  <c r="Y81" i="4"/>
  <c r="Y82" i="4"/>
  <c r="Y83" i="4"/>
  <c r="Y84" i="4"/>
  <c r="Y85" i="4"/>
  <c r="Y86" i="4"/>
  <c r="Y87" i="4"/>
  <c r="Y88" i="4"/>
  <c r="Y89" i="4"/>
  <c r="Y90" i="4"/>
  <c r="Y91" i="4"/>
  <c r="Y92" i="4"/>
  <c r="Y93" i="4"/>
  <c r="Y94" i="4"/>
  <c r="Y95" i="4"/>
  <c r="Y96" i="4"/>
  <c r="Y97" i="4"/>
  <c r="Y98" i="4"/>
  <c r="Y99" i="4"/>
  <c r="Y100" i="4"/>
  <c r="Y101" i="4"/>
  <c r="Y102" i="4"/>
  <c r="Y103" i="4"/>
  <c r="Y104" i="4"/>
  <c r="Y105" i="4"/>
  <c r="Y106" i="4"/>
  <c r="I12" i="5"/>
  <c r="H12" i="5"/>
  <c r="F12" i="5"/>
  <c r="D6" i="3" l="1"/>
  <c r="C1" i="33" s="1"/>
  <c r="A20" i="7"/>
  <c r="AJ20" i="7" s="1"/>
  <c r="B20" i="7"/>
  <c r="C20" i="7"/>
  <c r="A21" i="7"/>
  <c r="AJ21" i="7" s="1"/>
  <c r="B21" i="7"/>
  <c r="C21" i="7"/>
  <c r="A22" i="7"/>
  <c r="AJ22" i="7" s="1"/>
  <c r="B22" i="7"/>
  <c r="C22" i="7"/>
  <c r="A23" i="7"/>
  <c r="AJ23" i="7" s="1"/>
  <c r="B23" i="7"/>
  <c r="C23" i="7"/>
  <c r="A24" i="7"/>
  <c r="AJ24" i="7" s="1"/>
  <c r="B24" i="7"/>
  <c r="C24" i="7"/>
  <c r="A25" i="7"/>
  <c r="AJ25" i="7" s="1"/>
  <c r="B25" i="7"/>
  <c r="C25" i="7"/>
  <c r="A26" i="7"/>
  <c r="AJ26" i="7" s="1"/>
  <c r="B26" i="7"/>
  <c r="C26" i="7"/>
  <c r="A27" i="7"/>
  <c r="AJ27" i="7" s="1"/>
  <c r="B27" i="7"/>
  <c r="C27" i="7"/>
  <c r="A28" i="7"/>
  <c r="AJ28" i="7" s="1"/>
  <c r="B28" i="7"/>
  <c r="C28" i="7"/>
  <c r="A29" i="7"/>
  <c r="AJ29" i="7" s="1"/>
  <c r="B29" i="7"/>
  <c r="C29" i="7"/>
  <c r="A30" i="7"/>
  <c r="AJ30" i="7" s="1"/>
  <c r="B30" i="7"/>
  <c r="C30" i="7"/>
  <c r="A31" i="7"/>
  <c r="AJ31" i="7" s="1"/>
  <c r="B31" i="7"/>
  <c r="C31" i="7"/>
  <c r="A32" i="7"/>
  <c r="AJ32" i="7" s="1"/>
  <c r="B32" i="7"/>
  <c r="C32" i="7"/>
  <c r="A33" i="7"/>
  <c r="AJ33" i="7" s="1"/>
  <c r="B33" i="7"/>
  <c r="C33" i="7"/>
  <c r="A34" i="7"/>
  <c r="AJ34" i="7" s="1"/>
  <c r="B34" i="7"/>
  <c r="C34" i="7"/>
  <c r="A35" i="7"/>
  <c r="AJ35" i="7" s="1"/>
  <c r="B35" i="7"/>
  <c r="C35" i="7"/>
  <c r="A36" i="7"/>
  <c r="AJ36" i="7" s="1"/>
  <c r="B36" i="7"/>
  <c r="C36" i="7"/>
  <c r="A37" i="7"/>
  <c r="AJ37" i="7" s="1"/>
  <c r="B37" i="7"/>
  <c r="C37" i="7"/>
  <c r="A38" i="7"/>
  <c r="AJ38" i="7" s="1"/>
  <c r="B38" i="7"/>
  <c r="C38" i="7"/>
  <c r="A39" i="7"/>
  <c r="AJ39" i="7" s="1"/>
  <c r="B39" i="7"/>
  <c r="C39" i="7"/>
  <c r="A40" i="7"/>
  <c r="AJ40" i="7" s="1"/>
  <c r="B40" i="7"/>
  <c r="C40" i="7"/>
  <c r="A41" i="7"/>
  <c r="AJ41" i="7" s="1"/>
  <c r="B41" i="7"/>
  <c r="C41" i="7"/>
  <c r="A42" i="7"/>
  <c r="AJ42" i="7" s="1"/>
  <c r="B42" i="7"/>
  <c r="C42" i="7"/>
  <c r="A43" i="7"/>
  <c r="AJ43" i="7" s="1"/>
  <c r="B43" i="7"/>
  <c r="C43" i="7"/>
  <c r="A44" i="7"/>
  <c r="AJ44" i="7" s="1"/>
  <c r="B44" i="7"/>
  <c r="C44" i="7"/>
  <c r="A45" i="7"/>
  <c r="AJ45" i="7" s="1"/>
  <c r="B45" i="7"/>
  <c r="C45" i="7"/>
  <c r="A46" i="7"/>
  <c r="AJ46" i="7" s="1"/>
  <c r="B46" i="7"/>
  <c r="C46" i="7"/>
  <c r="A47" i="7"/>
  <c r="AJ47" i="7" s="1"/>
  <c r="B47" i="7"/>
  <c r="C47" i="7"/>
  <c r="A48" i="7"/>
  <c r="AJ48" i="7" s="1"/>
  <c r="B48" i="7"/>
  <c r="C48" i="7"/>
  <c r="A49" i="7"/>
  <c r="AJ49" i="7" s="1"/>
  <c r="B49" i="7"/>
  <c r="C49" i="7"/>
  <c r="A50" i="7"/>
  <c r="AJ50" i="7" s="1"/>
  <c r="B50" i="7"/>
  <c r="C50" i="7"/>
  <c r="A51" i="7"/>
  <c r="AJ51" i="7" s="1"/>
  <c r="B51" i="7"/>
  <c r="C51" i="7"/>
  <c r="A52" i="7"/>
  <c r="AJ52" i="7" s="1"/>
  <c r="B52" i="7"/>
  <c r="C52" i="7"/>
  <c r="A53" i="7"/>
  <c r="AJ53" i="7" s="1"/>
  <c r="B53" i="7"/>
  <c r="C53" i="7"/>
  <c r="A54" i="7"/>
  <c r="AJ54" i="7" s="1"/>
  <c r="B54" i="7"/>
  <c r="C54" i="7"/>
  <c r="A55" i="7"/>
  <c r="AJ55" i="7" s="1"/>
  <c r="B55" i="7"/>
  <c r="C55" i="7"/>
  <c r="A56" i="7"/>
  <c r="AJ56" i="7" s="1"/>
  <c r="B56" i="7"/>
  <c r="C56" i="7"/>
  <c r="A57" i="7"/>
  <c r="AJ57" i="7" s="1"/>
  <c r="B57" i="7"/>
  <c r="C57" i="7"/>
  <c r="A58" i="7"/>
  <c r="AJ58" i="7" s="1"/>
  <c r="B58" i="7"/>
  <c r="C58" i="7"/>
  <c r="A59" i="7"/>
  <c r="AJ59" i="7" s="1"/>
  <c r="B59" i="7"/>
  <c r="C59" i="7"/>
  <c r="A60" i="7"/>
  <c r="AJ60" i="7" s="1"/>
  <c r="B60" i="7"/>
  <c r="C60" i="7"/>
  <c r="A61" i="7"/>
  <c r="AJ61" i="7" s="1"/>
  <c r="B61" i="7"/>
  <c r="C61" i="7"/>
  <c r="A62" i="7"/>
  <c r="AJ62" i="7" s="1"/>
  <c r="B62" i="7"/>
  <c r="C62" i="7"/>
  <c r="A63" i="7"/>
  <c r="AJ63" i="7" s="1"/>
  <c r="B63" i="7"/>
  <c r="C63" i="7"/>
  <c r="A64" i="7"/>
  <c r="AJ64" i="7" s="1"/>
  <c r="B64" i="7"/>
  <c r="C64" i="7"/>
  <c r="A65" i="7"/>
  <c r="AJ65" i="7" s="1"/>
  <c r="B65" i="7"/>
  <c r="C65" i="7"/>
  <c r="A66" i="7"/>
  <c r="AJ66" i="7" s="1"/>
  <c r="B66" i="7"/>
  <c r="C66" i="7"/>
  <c r="A67" i="7"/>
  <c r="AJ67" i="7" s="1"/>
  <c r="B67" i="7"/>
  <c r="C67" i="7"/>
  <c r="A68" i="7"/>
  <c r="AJ68" i="7" s="1"/>
  <c r="B68" i="7"/>
  <c r="C68" i="7"/>
  <c r="A69" i="7"/>
  <c r="AJ69" i="7" s="1"/>
  <c r="B69" i="7"/>
  <c r="C69" i="7"/>
  <c r="A70" i="7"/>
  <c r="AJ70" i="7" s="1"/>
  <c r="B70" i="7"/>
  <c r="C70" i="7"/>
  <c r="A71" i="7"/>
  <c r="AJ71" i="7" s="1"/>
  <c r="B71" i="7"/>
  <c r="C71" i="7"/>
  <c r="A72" i="7"/>
  <c r="AJ72" i="7" s="1"/>
  <c r="B72" i="7"/>
  <c r="C72" i="7"/>
  <c r="A73" i="7"/>
  <c r="AJ73" i="7" s="1"/>
  <c r="B73" i="7"/>
  <c r="C73" i="7"/>
  <c r="A74" i="7"/>
  <c r="AJ74" i="7" s="1"/>
  <c r="B74" i="7"/>
  <c r="C74" i="7"/>
  <c r="A75" i="7"/>
  <c r="AJ75" i="7" s="1"/>
  <c r="B75" i="7"/>
  <c r="C75" i="7"/>
  <c r="A76" i="7"/>
  <c r="AJ76" i="7" s="1"/>
  <c r="B76" i="7"/>
  <c r="C76" i="7"/>
  <c r="A77" i="7"/>
  <c r="AJ77" i="7" s="1"/>
  <c r="B77" i="7"/>
  <c r="C77" i="7"/>
  <c r="A78" i="7"/>
  <c r="AJ78" i="7" s="1"/>
  <c r="B78" i="7"/>
  <c r="C78" i="7"/>
  <c r="A79" i="7"/>
  <c r="AJ79" i="7" s="1"/>
  <c r="B79" i="7"/>
  <c r="C79" i="7"/>
  <c r="A80" i="7"/>
  <c r="AJ80" i="7" s="1"/>
  <c r="B80" i="7"/>
  <c r="C80" i="7"/>
  <c r="A81" i="7"/>
  <c r="AJ81" i="7" s="1"/>
  <c r="B81" i="7"/>
  <c r="C81" i="7"/>
  <c r="A82" i="7"/>
  <c r="AJ82" i="7" s="1"/>
  <c r="B82" i="7"/>
  <c r="C82" i="7"/>
  <c r="A83" i="7"/>
  <c r="AJ83" i="7" s="1"/>
  <c r="B83" i="7"/>
  <c r="C83" i="7"/>
  <c r="A84" i="7"/>
  <c r="AJ84" i="7" s="1"/>
  <c r="B84" i="7"/>
  <c r="C84" i="7"/>
  <c r="A85" i="7"/>
  <c r="AJ85" i="7" s="1"/>
  <c r="B85" i="7"/>
  <c r="C85" i="7"/>
  <c r="A86" i="7"/>
  <c r="AJ86" i="7" s="1"/>
  <c r="B86" i="7"/>
  <c r="C86" i="7"/>
  <c r="A87" i="7"/>
  <c r="AJ87" i="7" s="1"/>
  <c r="B87" i="7"/>
  <c r="C87" i="7"/>
  <c r="A88" i="7"/>
  <c r="AJ88" i="7" s="1"/>
  <c r="B88" i="7"/>
  <c r="C88" i="7"/>
  <c r="A89" i="7"/>
  <c r="AJ89" i="7" s="1"/>
  <c r="B89" i="7"/>
  <c r="C89" i="7"/>
  <c r="A90" i="7"/>
  <c r="AJ90" i="7" s="1"/>
  <c r="B90" i="7"/>
  <c r="C90" i="7"/>
  <c r="A91" i="7"/>
  <c r="AJ91" i="7" s="1"/>
  <c r="B91" i="7"/>
  <c r="C91" i="7"/>
  <c r="A92" i="7"/>
  <c r="AJ92" i="7" s="1"/>
  <c r="B92" i="7"/>
  <c r="C92" i="7"/>
  <c r="A93" i="7"/>
  <c r="AJ93" i="7" s="1"/>
  <c r="B93" i="7"/>
  <c r="C93" i="7"/>
  <c r="A94" i="7"/>
  <c r="AJ94" i="7" s="1"/>
  <c r="B94" i="7"/>
  <c r="C94" i="7"/>
  <c r="A95" i="7"/>
  <c r="AJ95" i="7" s="1"/>
  <c r="B95" i="7"/>
  <c r="C95" i="7"/>
  <c r="A96" i="7"/>
  <c r="AJ96" i="7" s="1"/>
  <c r="B96" i="7"/>
  <c r="C96" i="7"/>
  <c r="A97" i="7"/>
  <c r="AJ97" i="7" s="1"/>
  <c r="B97" i="7"/>
  <c r="C97" i="7"/>
  <c r="A98" i="7"/>
  <c r="AJ98" i="7" s="1"/>
  <c r="B98" i="7"/>
  <c r="C98" i="7"/>
  <c r="A99" i="7"/>
  <c r="AJ99" i="7" s="1"/>
  <c r="B99" i="7"/>
  <c r="C99" i="7"/>
  <c r="A100" i="7"/>
  <c r="AJ100" i="7" s="1"/>
  <c r="B100" i="7"/>
  <c r="C100" i="7"/>
  <c r="A101" i="7"/>
  <c r="AJ101" i="7" s="1"/>
  <c r="B101" i="7"/>
  <c r="C101" i="7"/>
  <c r="A102" i="7"/>
  <c r="AJ102" i="7" s="1"/>
  <c r="B102" i="7"/>
  <c r="C102" i="7"/>
  <c r="A103" i="7"/>
  <c r="AJ103" i="7" s="1"/>
  <c r="B103" i="7"/>
  <c r="C103" i="7"/>
  <c r="A104" i="7"/>
  <c r="AJ104" i="7" s="1"/>
  <c r="B104" i="7"/>
  <c r="C104" i="7"/>
  <c r="A105" i="7"/>
  <c r="AJ105" i="7" s="1"/>
  <c r="B105" i="7"/>
  <c r="C105" i="7"/>
  <c r="A106" i="7"/>
  <c r="AJ106" i="7" s="1"/>
  <c r="B106" i="7"/>
  <c r="C106" i="7"/>
  <c r="A107" i="7"/>
  <c r="AJ107" i="7" s="1"/>
  <c r="B107" i="7"/>
  <c r="C107" i="7"/>
  <c r="A108" i="7"/>
  <c r="AJ108" i="7" s="1"/>
  <c r="B108" i="7"/>
  <c r="C108" i="7"/>
  <c r="A109" i="7"/>
  <c r="AJ109" i="7" s="1"/>
  <c r="B109" i="7"/>
  <c r="C109" i="7"/>
  <c r="A110" i="7"/>
  <c r="AJ110" i="7" s="1"/>
  <c r="B110" i="7"/>
  <c r="C110" i="7"/>
  <c r="A111" i="7"/>
  <c r="AJ111" i="7" s="1"/>
  <c r="B111" i="7"/>
  <c r="C111" i="7"/>
  <c r="A112" i="7"/>
  <c r="AJ112" i="7" s="1"/>
  <c r="B112" i="7"/>
  <c r="C112" i="7"/>
  <c r="A113" i="7"/>
  <c r="AJ113" i="7" s="1"/>
  <c r="B113" i="7"/>
  <c r="C113" i="7"/>
  <c r="A114" i="7"/>
  <c r="AJ114" i="7" s="1"/>
  <c r="B114" i="7"/>
  <c r="C114" i="7"/>
  <c r="A115" i="7"/>
  <c r="AJ115" i="7" s="1"/>
  <c r="B115" i="7"/>
  <c r="C115" i="7"/>
  <c r="A116" i="7"/>
  <c r="AJ116" i="7" s="1"/>
  <c r="B116" i="7"/>
  <c r="C116" i="7"/>
  <c r="A117" i="7"/>
  <c r="AJ117" i="7" s="1"/>
  <c r="B117" i="7"/>
  <c r="C117" i="7"/>
  <c r="B19" i="7"/>
  <c r="C19" i="7"/>
  <c r="A19" i="7"/>
  <c r="AJ19" i="7" s="1"/>
  <c r="C1" i="7" l="1"/>
  <c r="C1" i="5"/>
  <c r="C1" i="4"/>
  <c r="E12" i="5"/>
  <c r="G12" i="5"/>
  <c r="C12" i="5"/>
  <c r="B12" i="5"/>
  <c r="A12" i="5"/>
  <c r="G8" i="5" l="1"/>
  <c r="E8" i="5"/>
  <c r="U2" i="4" l="1"/>
  <c r="B30" i="3" l="1"/>
  <c r="G5" i="5" s="1"/>
  <c r="B27" i="3"/>
  <c r="B28" i="3"/>
  <c r="G6" i="5" s="1"/>
  <c r="N6" i="5"/>
  <c r="AD4" i="4" l="1"/>
  <c r="D25" i="3" l="1"/>
  <c r="AC4" i="5" l="1"/>
  <c r="U4" i="4"/>
  <c r="AE207" i="4" l="1"/>
  <c r="AF207" i="4" s="1"/>
  <c r="D211" i="5" s="1"/>
  <c r="AE185" i="4"/>
  <c r="AF185" i="4" s="1"/>
  <c r="D189" i="5" s="1"/>
  <c r="AE184" i="4"/>
  <c r="AF184" i="4" s="1"/>
  <c r="D188" i="5" s="1"/>
  <c r="AE174" i="4"/>
  <c r="AF174" i="4" s="1"/>
  <c r="D178" i="5" s="1"/>
  <c r="AE173" i="4"/>
  <c r="AF173" i="4" s="1"/>
  <c r="D177" i="5" s="1"/>
  <c r="AE161" i="4"/>
  <c r="AF161" i="4" s="1"/>
  <c r="D165" i="5" s="1"/>
  <c r="AE157" i="4"/>
  <c r="AF157" i="4" s="1"/>
  <c r="D161" i="5" s="1"/>
  <c r="AE153" i="4"/>
  <c r="AF153" i="4" s="1"/>
  <c r="D157" i="5" s="1"/>
  <c r="AE149" i="4"/>
  <c r="AF149" i="4" s="1"/>
  <c r="D153" i="5" s="1"/>
  <c r="AE145" i="4"/>
  <c r="AF145" i="4" s="1"/>
  <c r="D149" i="5" s="1"/>
  <c r="AE141" i="4"/>
  <c r="AF141" i="4" s="1"/>
  <c r="D145" i="5" s="1"/>
  <c r="AE137" i="4"/>
  <c r="AF137" i="4" s="1"/>
  <c r="D141" i="5" s="1"/>
  <c r="AE133" i="4"/>
  <c r="AF133" i="4" s="1"/>
  <c r="D137" i="5" s="1"/>
  <c r="AE129" i="4"/>
  <c r="AF129" i="4" s="1"/>
  <c r="D133" i="5" s="1"/>
  <c r="AE125" i="4"/>
  <c r="AF125" i="4" s="1"/>
  <c r="D129" i="5" s="1"/>
  <c r="AE121" i="4"/>
  <c r="AF121" i="4" s="1"/>
  <c r="D125" i="5" s="1"/>
  <c r="AE117" i="4"/>
  <c r="AF117" i="4" s="1"/>
  <c r="D121" i="5" s="1"/>
  <c r="AE113" i="4"/>
  <c r="AF113" i="4" s="1"/>
  <c r="D117" i="5" s="1"/>
  <c r="AE109" i="4"/>
  <c r="AF109" i="4" s="1"/>
  <c r="D113" i="5" s="1"/>
  <c r="AE191" i="4"/>
  <c r="AF191" i="4" s="1"/>
  <c r="D195" i="5" s="1"/>
  <c r="AE189" i="4"/>
  <c r="AF189" i="4" s="1"/>
  <c r="D193" i="5" s="1"/>
  <c r="AE154" i="4"/>
  <c r="AF154" i="4" s="1"/>
  <c r="D158" i="5" s="1"/>
  <c r="AE142" i="4"/>
  <c r="AF142" i="4" s="1"/>
  <c r="D146" i="5" s="1"/>
  <c r="AE138" i="4"/>
  <c r="AF138" i="4" s="1"/>
  <c r="D142" i="5" s="1"/>
  <c r="AE134" i="4"/>
  <c r="AF134" i="4" s="1"/>
  <c r="D138" i="5" s="1"/>
  <c r="AE130" i="4"/>
  <c r="AF130" i="4" s="1"/>
  <c r="D134" i="5" s="1"/>
  <c r="AE114" i="4"/>
  <c r="AF114" i="4" s="1"/>
  <c r="D118" i="5" s="1"/>
  <c r="AE206" i="4"/>
  <c r="AF206" i="4" s="1"/>
  <c r="D210" i="5" s="1"/>
  <c r="AE205" i="4"/>
  <c r="AF205" i="4" s="1"/>
  <c r="D209" i="5" s="1"/>
  <c r="AE204" i="4"/>
  <c r="AF204" i="4" s="1"/>
  <c r="D208" i="5" s="1"/>
  <c r="AE203" i="4"/>
  <c r="AF203" i="4" s="1"/>
  <c r="D207" i="5" s="1"/>
  <c r="AE202" i="4"/>
  <c r="AF202" i="4" s="1"/>
  <c r="D206" i="5" s="1"/>
  <c r="AE183" i="4"/>
  <c r="AF183" i="4" s="1"/>
  <c r="D187" i="5" s="1"/>
  <c r="AE172" i="4"/>
  <c r="AF172" i="4" s="1"/>
  <c r="D176" i="5" s="1"/>
  <c r="AE171" i="4"/>
  <c r="AF171" i="4" s="1"/>
  <c r="D175" i="5" s="1"/>
  <c r="AE158" i="4"/>
  <c r="AF158" i="4" s="1"/>
  <c r="D162" i="5" s="1"/>
  <c r="AE150" i="4"/>
  <c r="AF150" i="4" s="1"/>
  <c r="D154" i="5" s="1"/>
  <c r="AE146" i="4"/>
  <c r="AF146" i="4" s="1"/>
  <c r="D150" i="5" s="1"/>
  <c r="AE126" i="4"/>
  <c r="AF126" i="4" s="1"/>
  <c r="D130" i="5" s="1"/>
  <c r="AE187" i="4"/>
  <c r="AF187" i="4" s="1"/>
  <c r="D191" i="5" s="1"/>
  <c r="AE186" i="4"/>
  <c r="AF186" i="4" s="1"/>
  <c r="D190" i="5" s="1"/>
  <c r="AE201" i="4"/>
  <c r="AF201" i="4" s="1"/>
  <c r="D205" i="5" s="1"/>
  <c r="AE200" i="4"/>
  <c r="AF200" i="4" s="1"/>
  <c r="D204" i="5" s="1"/>
  <c r="AE199" i="4"/>
  <c r="AF199" i="4" s="1"/>
  <c r="D203" i="5" s="1"/>
  <c r="AE198" i="4"/>
  <c r="AF198" i="4" s="1"/>
  <c r="D202" i="5" s="1"/>
  <c r="AE182" i="4"/>
  <c r="AF182" i="4" s="1"/>
  <c r="D186" i="5" s="1"/>
  <c r="AE170" i="4"/>
  <c r="AF170" i="4" s="1"/>
  <c r="D174" i="5" s="1"/>
  <c r="AE169" i="4"/>
  <c r="AF169" i="4" s="1"/>
  <c r="D173" i="5" s="1"/>
  <c r="AE160" i="4"/>
  <c r="AF160" i="4" s="1"/>
  <c r="D164" i="5" s="1"/>
  <c r="AE156" i="4"/>
  <c r="AF156" i="4" s="1"/>
  <c r="D160" i="5" s="1"/>
  <c r="AE152" i="4"/>
  <c r="AF152" i="4" s="1"/>
  <c r="D156" i="5" s="1"/>
  <c r="AE148" i="4"/>
  <c r="AF148" i="4" s="1"/>
  <c r="D152" i="5" s="1"/>
  <c r="AE144" i="4"/>
  <c r="AF144" i="4" s="1"/>
  <c r="D148" i="5" s="1"/>
  <c r="AE140" i="4"/>
  <c r="AF140" i="4" s="1"/>
  <c r="D144" i="5" s="1"/>
  <c r="AE136" i="4"/>
  <c r="AF136" i="4" s="1"/>
  <c r="D140" i="5" s="1"/>
  <c r="AE132" i="4"/>
  <c r="AF132" i="4" s="1"/>
  <c r="D136" i="5" s="1"/>
  <c r="AE128" i="4"/>
  <c r="AF128" i="4" s="1"/>
  <c r="D132" i="5" s="1"/>
  <c r="AE124" i="4"/>
  <c r="AF124" i="4" s="1"/>
  <c r="D128" i="5" s="1"/>
  <c r="AE120" i="4"/>
  <c r="AF120" i="4" s="1"/>
  <c r="D124" i="5" s="1"/>
  <c r="AE116" i="4"/>
  <c r="AF116" i="4" s="1"/>
  <c r="D120" i="5" s="1"/>
  <c r="AE112" i="4"/>
  <c r="AF112" i="4" s="1"/>
  <c r="D116" i="5" s="1"/>
  <c r="AE108" i="4"/>
  <c r="AF108" i="4" s="1"/>
  <c r="D112" i="5" s="1"/>
  <c r="AE179" i="4"/>
  <c r="AF179" i="4" s="1"/>
  <c r="D183" i="5" s="1"/>
  <c r="AE162" i="4"/>
  <c r="AF162" i="4" s="1"/>
  <c r="D166" i="5" s="1"/>
  <c r="AE122" i="4"/>
  <c r="AF122" i="4" s="1"/>
  <c r="D126" i="5" s="1"/>
  <c r="AE118" i="4"/>
  <c r="AF118" i="4" s="1"/>
  <c r="D122" i="5" s="1"/>
  <c r="AE110" i="4"/>
  <c r="AF110" i="4" s="1"/>
  <c r="D114" i="5" s="1"/>
  <c r="AE175" i="4"/>
  <c r="AF175" i="4" s="1"/>
  <c r="D179" i="5" s="1"/>
  <c r="AE197" i="4"/>
  <c r="AF197" i="4" s="1"/>
  <c r="D201" i="5" s="1"/>
  <c r="AE196" i="4"/>
  <c r="AF196" i="4" s="1"/>
  <c r="D200" i="5" s="1"/>
  <c r="AE195" i="4"/>
  <c r="AF195" i="4" s="1"/>
  <c r="D199" i="5" s="1"/>
  <c r="AE194" i="4"/>
  <c r="AF194" i="4" s="1"/>
  <c r="D198" i="5" s="1"/>
  <c r="AE181" i="4"/>
  <c r="AF181" i="4" s="1"/>
  <c r="D185" i="5" s="1"/>
  <c r="AE168" i="4"/>
  <c r="AF168" i="4" s="1"/>
  <c r="D172" i="5" s="1"/>
  <c r="AE167" i="4"/>
  <c r="AF167" i="4" s="1"/>
  <c r="D171" i="5" s="1"/>
  <c r="AE163" i="4"/>
  <c r="AF163" i="4" s="1"/>
  <c r="D167" i="5" s="1"/>
  <c r="AE176" i="4"/>
  <c r="AF176" i="4" s="1"/>
  <c r="D180" i="5" s="1"/>
  <c r="AE193" i="4"/>
  <c r="AF193" i="4" s="1"/>
  <c r="D197" i="5" s="1"/>
  <c r="AE192" i="4"/>
  <c r="AF192" i="4" s="1"/>
  <c r="D196" i="5" s="1"/>
  <c r="AE180" i="4"/>
  <c r="AF180" i="4" s="1"/>
  <c r="D184" i="5" s="1"/>
  <c r="AE166" i="4"/>
  <c r="AF166" i="4" s="1"/>
  <c r="D170" i="5" s="1"/>
  <c r="AE165" i="4"/>
  <c r="AF165" i="4" s="1"/>
  <c r="D169" i="5" s="1"/>
  <c r="AE159" i="4"/>
  <c r="AF159" i="4" s="1"/>
  <c r="D163" i="5" s="1"/>
  <c r="AE155" i="4"/>
  <c r="AF155" i="4" s="1"/>
  <c r="D159" i="5" s="1"/>
  <c r="AE151" i="4"/>
  <c r="AF151" i="4" s="1"/>
  <c r="D155" i="5" s="1"/>
  <c r="AE147" i="4"/>
  <c r="AF147" i="4" s="1"/>
  <c r="D151" i="5" s="1"/>
  <c r="AE143" i="4"/>
  <c r="AF143" i="4" s="1"/>
  <c r="D147" i="5" s="1"/>
  <c r="AE139" i="4"/>
  <c r="AF139" i="4" s="1"/>
  <c r="D143" i="5" s="1"/>
  <c r="AE135" i="4"/>
  <c r="AF135" i="4" s="1"/>
  <c r="D139" i="5" s="1"/>
  <c r="AE131" i="4"/>
  <c r="AF131" i="4" s="1"/>
  <c r="D135" i="5" s="1"/>
  <c r="AE127" i="4"/>
  <c r="AF127" i="4" s="1"/>
  <c r="D131" i="5" s="1"/>
  <c r="AE123" i="4"/>
  <c r="AF123" i="4" s="1"/>
  <c r="D127" i="5" s="1"/>
  <c r="AE119" i="4"/>
  <c r="AF119" i="4" s="1"/>
  <c r="D123" i="5" s="1"/>
  <c r="AE115" i="4"/>
  <c r="AF115" i="4" s="1"/>
  <c r="D119" i="5" s="1"/>
  <c r="AE111" i="4"/>
  <c r="AF111" i="4" s="1"/>
  <c r="D115" i="5" s="1"/>
  <c r="AE107" i="4"/>
  <c r="AF107" i="4" s="1"/>
  <c r="D111" i="5" s="1"/>
  <c r="AE190" i="4"/>
  <c r="AF190" i="4" s="1"/>
  <c r="D194" i="5" s="1"/>
  <c r="AE164" i="4"/>
  <c r="AF164" i="4" s="1"/>
  <c r="D168" i="5" s="1"/>
  <c r="AE188" i="4"/>
  <c r="AF188" i="4" s="1"/>
  <c r="D192" i="5" s="1"/>
  <c r="AE178" i="4"/>
  <c r="AF178" i="4" s="1"/>
  <c r="D182" i="5" s="1"/>
  <c r="AE177" i="4"/>
  <c r="AF177" i="4" s="1"/>
  <c r="D181" i="5" s="1"/>
  <c r="Y11" i="4"/>
  <c r="Y12" i="4"/>
  <c r="Y8" i="4"/>
  <c r="Y13" i="4"/>
  <c r="Y14" i="4"/>
  <c r="Y9" i="4"/>
  <c r="Y10" i="4"/>
  <c r="G3" i="7"/>
  <c r="G1" i="7"/>
  <c r="W166" i="5" l="1"/>
  <c r="V162" i="4"/>
  <c r="AA166" i="5"/>
  <c r="N166" i="5" s="1"/>
  <c r="W199" i="5"/>
  <c r="V195" i="4"/>
  <c r="AA199" i="5"/>
  <c r="N199" i="5" s="1"/>
  <c r="AC199" i="5" s="1"/>
  <c r="Q199" i="5" s="1"/>
  <c r="W146" i="5"/>
  <c r="V142" i="4"/>
  <c r="AA146" i="5"/>
  <c r="N146" i="5" s="1"/>
  <c r="AC146" i="5" s="1"/>
  <c r="Q146" i="5" s="1"/>
  <c r="W129" i="5"/>
  <c r="V125" i="4"/>
  <c r="AA129" i="5"/>
  <c r="N129" i="5" s="1"/>
  <c r="AC129" i="5" s="1"/>
  <c r="Q129" i="5" s="1"/>
  <c r="W161" i="5"/>
  <c r="V157" i="4"/>
  <c r="AA161" i="5"/>
  <c r="N161" i="5" s="1"/>
  <c r="AC161" i="5" s="1"/>
  <c r="Q161" i="5" s="1"/>
  <c r="W198" i="5"/>
  <c r="V194" i="4"/>
  <c r="AA198" i="5"/>
  <c r="N198" i="5" s="1"/>
  <c r="AC198" i="5" s="1"/>
  <c r="Q198" i="5" s="1"/>
  <c r="W125" i="5"/>
  <c r="V121" i="4"/>
  <c r="AA125" i="5"/>
  <c r="N125" i="5" s="1"/>
  <c r="W140" i="5"/>
  <c r="V136" i="4"/>
  <c r="AA140" i="5"/>
  <c r="N140" i="5" s="1"/>
  <c r="W197" i="5"/>
  <c r="V193" i="4"/>
  <c r="AA197" i="5"/>
  <c r="N197" i="5" s="1"/>
  <c r="AC197" i="5" s="1"/>
  <c r="Q197" i="5" s="1"/>
  <c r="V204" i="4"/>
  <c r="AA208" i="5"/>
  <c r="N208" i="5" s="1"/>
  <c r="AC208" i="5" s="1"/>
  <c r="Q208" i="5" s="1"/>
  <c r="W208" i="5"/>
  <c r="V154" i="4"/>
  <c r="W158" i="5"/>
  <c r="AA158" i="5"/>
  <c r="N158" i="5" s="1"/>
  <c r="W133" i="5"/>
  <c r="V129" i="4"/>
  <c r="AA133" i="5"/>
  <c r="N133" i="5" s="1"/>
  <c r="AC133" i="5" s="1"/>
  <c r="Q133" i="5" s="1"/>
  <c r="W165" i="5"/>
  <c r="V161" i="4"/>
  <c r="AA165" i="5"/>
  <c r="N165" i="5" s="1"/>
  <c r="W136" i="5"/>
  <c r="V132" i="4"/>
  <c r="AA136" i="5"/>
  <c r="N136" i="5" s="1"/>
  <c r="AC136" i="5" s="1"/>
  <c r="Q136" i="5" s="1"/>
  <c r="W157" i="5"/>
  <c r="V153" i="4"/>
  <c r="AA157" i="5"/>
  <c r="N157" i="5" s="1"/>
  <c r="AC157" i="5" s="1"/>
  <c r="Q157" i="5" s="1"/>
  <c r="W183" i="5"/>
  <c r="V179" i="4"/>
  <c r="AA183" i="5"/>
  <c r="N183" i="5" s="1"/>
  <c r="AC183" i="5" s="1"/>
  <c r="Q183" i="5" s="1"/>
  <c r="W151" i="5"/>
  <c r="V147" i="4"/>
  <c r="AA151" i="5"/>
  <c r="N151" i="5" s="1"/>
  <c r="W150" i="5"/>
  <c r="V146" i="4"/>
  <c r="AA150" i="5"/>
  <c r="N150" i="5" s="1"/>
  <c r="AC150" i="5" s="1"/>
  <c r="Q150" i="5" s="1"/>
  <c r="W181" i="5"/>
  <c r="V177" i="4"/>
  <c r="AA181" i="5"/>
  <c r="N181" i="5" s="1"/>
  <c r="AC181" i="5" s="1"/>
  <c r="Q181" i="5" s="1"/>
  <c r="W123" i="5"/>
  <c r="V119" i="4"/>
  <c r="AA123" i="5"/>
  <c r="N123" i="5" s="1"/>
  <c r="AC123" i="5" s="1"/>
  <c r="Q123" i="5" s="1"/>
  <c r="W155" i="5"/>
  <c r="V151" i="4"/>
  <c r="AA155" i="5"/>
  <c r="N155" i="5" s="1"/>
  <c r="AC155" i="5" s="1"/>
  <c r="Q155" i="5" s="1"/>
  <c r="W180" i="5"/>
  <c r="V176" i="4"/>
  <c r="AA180" i="5"/>
  <c r="N180" i="5" s="1"/>
  <c r="AC180" i="5" s="1"/>
  <c r="Q180" i="5" s="1"/>
  <c r="W201" i="5"/>
  <c r="V197" i="4"/>
  <c r="AA201" i="5"/>
  <c r="N201" i="5" s="1"/>
  <c r="AC201" i="5" s="1"/>
  <c r="Q201" i="5" s="1"/>
  <c r="W116" i="5"/>
  <c r="V112" i="4"/>
  <c r="AA116" i="5"/>
  <c r="N116" i="5" s="1"/>
  <c r="AC116" i="5" s="1"/>
  <c r="Q116" i="5" s="1"/>
  <c r="W148" i="5"/>
  <c r="V144" i="4"/>
  <c r="AA148" i="5"/>
  <c r="N148" i="5" s="1"/>
  <c r="AC148" i="5" s="1"/>
  <c r="Q148" i="5" s="1"/>
  <c r="W202" i="5"/>
  <c r="V198" i="4"/>
  <c r="AA202" i="5"/>
  <c r="N202" i="5" s="1"/>
  <c r="AC202" i="5" s="1"/>
  <c r="Q202" i="5" s="1"/>
  <c r="W154" i="5"/>
  <c r="V150" i="4"/>
  <c r="AA154" i="5"/>
  <c r="N154" i="5" s="1"/>
  <c r="AC154" i="5" s="1"/>
  <c r="Q154" i="5" s="1"/>
  <c r="V205" i="4"/>
  <c r="W209" i="5"/>
  <c r="AA209" i="5"/>
  <c r="N209" i="5" s="1"/>
  <c r="AC209" i="5" s="1"/>
  <c r="Q209" i="5" s="1"/>
  <c r="W193" i="5"/>
  <c r="V189" i="4"/>
  <c r="AA193" i="5"/>
  <c r="N193" i="5" s="1"/>
  <c r="AC193" i="5" s="1"/>
  <c r="Q193" i="5" s="1"/>
  <c r="W137" i="5"/>
  <c r="V133" i="4"/>
  <c r="AA137" i="5"/>
  <c r="N137" i="5" s="1"/>
  <c r="AC137" i="5" s="1"/>
  <c r="Q137" i="5" s="1"/>
  <c r="W177" i="5"/>
  <c r="V173" i="4"/>
  <c r="AA177" i="5"/>
  <c r="N177" i="5" s="1"/>
  <c r="AC177" i="5" s="1"/>
  <c r="Q177" i="5" s="1"/>
  <c r="W143" i="5"/>
  <c r="V139" i="4"/>
  <c r="AA143" i="5"/>
  <c r="N143" i="5" s="1"/>
  <c r="W206" i="5"/>
  <c r="V202" i="4"/>
  <c r="AA206" i="5"/>
  <c r="N206" i="5" s="1"/>
  <c r="AC206" i="5" s="1"/>
  <c r="Q206" i="5" s="1"/>
  <c r="W196" i="5"/>
  <c r="V192" i="4"/>
  <c r="AA196" i="5"/>
  <c r="N196" i="5" s="1"/>
  <c r="AC196" i="5" s="1"/>
  <c r="Q196" i="5" s="1"/>
  <c r="V126" i="4"/>
  <c r="W130" i="5"/>
  <c r="AA130" i="5"/>
  <c r="N130" i="5" s="1"/>
  <c r="AC130" i="5" s="1"/>
  <c r="Q130" i="5" s="1"/>
  <c r="W200" i="5"/>
  <c r="V196" i="4"/>
  <c r="AA200" i="5"/>
  <c r="N200" i="5" s="1"/>
  <c r="AC200" i="5" s="1"/>
  <c r="Q200" i="5" s="1"/>
  <c r="W182" i="5"/>
  <c r="V178" i="4"/>
  <c r="AA182" i="5"/>
  <c r="N182" i="5" s="1"/>
  <c r="AC182" i="5" s="1"/>
  <c r="Q182" i="5" s="1"/>
  <c r="W127" i="5"/>
  <c r="V123" i="4"/>
  <c r="AA127" i="5"/>
  <c r="N127" i="5" s="1"/>
  <c r="AC127" i="5" s="1"/>
  <c r="Q127" i="5" s="1"/>
  <c r="W159" i="5"/>
  <c r="V155" i="4"/>
  <c r="AA159" i="5"/>
  <c r="N159" i="5" s="1"/>
  <c r="AC159" i="5" s="1"/>
  <c r="Q159" i="5" s="1"/>
  <c r="W167" i="5"/>
  <c r="V163" i="4"/>
  <c r="AA167" i="5"/>
  <c r="N167" i="5" s="1"/>
  <c r="W179" i="5"/>
  <c r="V175" i="4"/>
  <c r="AA179" i="5"/>
  <c r="N179" i="5" s="1"/>
  <c r="AC179" i="5" s="1"/>
  <c r="Q179" i="5" s="1"/>
  <c r="W120" i="5"/>
  <c r="V116" i="4"/>
  <c r="AA120" i="5"/>
  <c r="N120" i="5" s="1"/>
  <c r="AC120" i="5" s="1"/>
  <c r="Q120" i="5" s="1"/>
  <c r="W152" i="5"/>
  <c r="V148" i="4"/>
  <c r="AA152" i="5"/>
  <c r="N152" i="5" s="1"/>
  <c r="AC152" i="5" s="1"/>
  <c r="Q152" i="5" s="1"/>
  <c r="W203" i="5"/>
  <c r="V199" i="4"/>
  <c r="AA203" i="5"/>
  <c r="N203" i="5" s="1"/>
  <c r="AC203" i="5" s="1"/>
  <c r="Q203" i="5" s="1"/>
  <c r="W162" i="5"/>
  <c r="V158" i="4"/>
  <c r="AA162" i="5"/>
  <c r="N162" i="5" s="1"/>
  <c r="AC162" i="5" s="1"/>
  <c r="Q162" i="5" s="1"/>
  <c r="W210" i="5"/>
  <c r="V206" i="4"/>
  <c r="AA210" i="5"/>
  <c r="N210" i="5" s="1"/>
  <c r="AC210" i="5" s="1"/>
  <c r="Q210" i="5" s="1"/>
  <c r="W195" i="5"/>
  <c r="V191" i="4"/>
  <c r="AA195" i="5"/>
  <c r="N195" i="5" s="1"/>
  <c r="AC195" i="5" s="1"/>
  <c r="Q195" i="5" s="1"/>
  <c r="W141" i="5"/>
  <c r="V137" i="4"/>
  <c r="AA141" i="5"/>
  <c r="N141" i="5" s="1"/>
  <c r="AC141" i="5" s="1"/>
  <c r="Q141" i="5" s="1"/>
  <c r="W178" i="5"/>
  <c r="V174" i="4"/>
  <c r="AA178" i="5"/>
  <c r="N178" i="5" s="1"/>
  <c r="AC178" i="5" s="1"/>
  <c r="Q178" i="5" s="1"/>
  <c r="W111" i="5"/>
  <c r="AA111" i="5"/>
  <c r="N111" i="5" s="1"/>
  <c r="AC111" i="5" s="1"/>
  <c r="Q111" i="5" s="1"/>
  <c r="W191" i="5"/>
  <c r="V187" i="4"/>
  <c r="AA191" i="5"/>
  <c r="N191" i="5" s="1"/>
  <c r="AC191" i="5" s="1"/>
  <c r="Q191" i="5" s="1"/>
  <c r="V143" i="4"/>
  <c r="W147" i="5"/>
  <c r="AA147" i="5"/>
  <c r="N147" i="5" s="1"/>
  <c r="AC147" i="5" s="1"/>
  <c r="Q147" i="5" s="1"/>
  <c r="V203" i="4"/>
  <c r="AA207" i="5"/>
  <c r="N207" i="5" s="1"/>
  <c r="W207" i="5"/>
  <c r="W112" i="5"/>
  <c r="V108" i="4"/>
  <c r="AA112" i="5"/>
  <c r="N112" i="5" s="1"/>
  <c r="AC112" i="5" s="1"/>
  <c r="Q112" i="5" s="1"/>
  <c r="W192" i="5"/>
  <c r="V188" i="4"/>
  <c r="AA192" i="5"/>
  <c r="N192" i="5" s="1"/>
  <c r="AC192" i="5" s="1"/>
  <c r="Q192" i="5" s="1"/>
  <c r="W131" i="5"/>
  <c r="V127" i="4"/>
  <c r="AA131" i="5"/>
  <c r="N131" i="5" s="1"/>
  <c r="AC131" i="5" s="1"/>
  <c r="Q131" i="5" s="1"/>
  <c r="W163" i="5"/>
  <c r="V159" i="4"/>
  <c r="AA163" i="5"/>
  <c r="N163" i="5" s="1"/>
  <c r="AC163" i="5" s="1"/>
  <c r="Q163" i="5" s="1"/>
  <c r="W171" i="5"/>
  <c r="V167" i="4"/>
  <c r="AA171" i="5"/>
  <c r="N171" i="5" s="1"/>
  <c r="AC171" i="5" s="1"/>
  <c r="Q171" i="5" s="1"/>
  <c r="V110" i="4"/>
  <c r="AA114" i="5"/>
  <c r="N114" i="5" s="1"/>
  <c r="W114" i="5"/>
  <c r="W124" i="5"/>
  <c r="V120" i="4"/>
  <c r="AA124" i="5"/>
  <c r="N124" i="5" s="1"/>
  <c r="AC124" i="5" s="1"/>
  <c r="Q124" i="5" s="1"/>
  <c r="W156" i="5"/>
  <c r="AA156" i="5"/>
  <c r="N156" i="5" s="1"/>
  <c r="V152" i="4"/>
  <c r="W204" i="5"/>
  <c r="V200" i="4"/>
  <c r="AA204" i="5"/>
  <c r="N204" i="5" s="1"/>
  <c r="AC204" i="5" s="1"/>
  <c r="Q204" i="5" s="1"/>
  <c r="W175" i="5"/>
  <c r="V171" i="4"/>
  <c r="AA175" i="5"/>
  <c r="N175" i="5" s="1"/>
  <c r="AC175" i="5" s="1"/>
  <c r="Q175" i="5" s="1"/>
  <c r="W118" i="5"/>
  <c r="V114" i="4"/>
  <c r="AA118" i="5"/>
  <c r="N118" i="5" s="1"/>
  <c r="AC118" i="5" s="1"/>
  <c r="Q118" i="5" s="1"/>
  <c r="W113" i="5"/>
  <c r="V109" i="4"/>
  <c r="AA113" i="5"/>
  <c r="N113" i="5" s="1"/>
  <c r="AC113" i="5" s="1"/>
  <c r="Q113" i="5" s="1"/>
  <c r="W145" i="5"/>
  <c r="V141" i="4"/>
  <c r="AA145" i="5"/>
  <c r="N145" i="5" s="1"/>
  <c r="AC145" i="5" s="1"/>
  <c r="Q145" i="5" s="1"/>
  <c r="W188" i="5"/>
  <c r="V184" i="4"/>
  <c r="AA188" i="5"/>
  <c r="N188" i="5" s="1"/>
  <c r="AC188" i="5" s="1"/>
  <c r="Q188" i="5" s="1"/>
  <c r="W184" i="5"/>
  <c r="V180" i="4"/>
  <c r="AA184" i="5"/>
  <c r="N184" i="5" s="1"/>
  <c r="AC184" i="5" s="1"/>
  <c r="Q184" i="5" s="1"/>
  <c r="W142" i="5"/>
  <c r="V138" i="4"/>
  <c r="AA142" i="5"/>
  <c r="N142" i="5" s="1"/>
  <c r="AC142" i="5" s="1"/>
  <c r="Q142" i="5" s="1"/>
  <c r="W174" i="5"/>
  <c r="V170" i="4"/>
  <c r="AA174" i="5"/>
  <c r="N174" i="5" s="1"/>
  <c r="AC174" i="5" s="1"/>
  <c r="Q174" i="5" s="1"/>
  <c r="W144" i="5"/>
  <c r="V140" i="4"/>
  <c r="AA144" i="5"/>
  <c r="N144" i="5" s="1"/>
  <c r="AC144" i="5" s="1"/>
  <c r="Q144" i="5" s="1"/>
  <c r="W168" i="5"/>
  <c r="V164" i="4"/>
  <c r="AA168" i="5"/>
  <c r="N168" i="5" s="1"/>
  <c r="AC168" i="5" s="1"/>
  <c r="Q168" i="5" s="1"/>
  <c r="W135" i="5"/>
  <c r="V131" i="4"/>
  <c r="AA135" i="5"/>
  <c r="N135" i="5" s="1"/>
  <c r="AC135" i="5" s="1"/>
  <c r="Q135" i="5" s="1"/>
  <c r="W169" i="5"/>
  <c r="V165" i="4"/>
  <c r="AA169" i="5"/>
  <c r="N169" i="5" s="1"/>
  <c r="AC169" i="5" s="1"/>
  <c r="Q169" i="5" s="1"/>
  <c r="W172" i="5"/>
  <c r="V168" i="4"/>
  <c r="AA172" i="5"/>
  <c r="N172" i="5" s="1"/>
  <c r="AC172" i="5" s="1"/>
  <c r="Q172" i="5" s="1"/>
  <c r="W122" i="5"/>
  <c r="V118" i="4"/>
  <c r="AA122" i="5"/>
  <c r="N122" i="5" s="1"/>
  <c r="W128" i="5"/>
  <c r="V124" i="4"/>
  <c r="AA128" i="5"/>
  <c r="N128" i="5" s="1"/>
  <c r="W160" i="5"/>
  <c r="V156" i="4"/>
  <c r="AA160" i="5"/>
  <c r="N160" i="5" s="1"/>
  <c r="V201" i="4"/>
  <c r="W205" i="5"/>
  <c r="AA205" i="5"/>
  <c r="N205" i="5" s="1"/>
  <c r="AC205" i="5" s="1"/>
  <c r="Q205" i="5" s="1"/>
  <c r="W176" i="5"/>
  <c r="V172" i="4"/>
  <c r="AA176" i="5"/>
  <c r="N176" i="5" s="1"/>
  <c r="AC176" i="5" s="1"/>
  <c r="Q176" i="5" s="1"/>
  <c r="W134" i="5"/>
  <c r="V130" i="4"/>
  <c r="AA134" i="5"/>
  <c r="N134" i="5" s="1"/>
  <c r="W117" i="5"/>
  <c r="V113" i="4"/>
  <c r="AA117" i="5"/>
  <c r="N117" i="5" s="1"/>
  <c r="AC117" i="5" s="1"/>
  <c r="Q117" i="5" s="1"/>
  <c r="W149" i="5"/>
  <c r="V145" i="4"/>
  <c r="AA149" i="5"/>
  <c r="N149" i="5" s="1"/>
  <c r="W189" i="5"/>
  <c r="V185" i="4"/>
  <c r="AA189" i="5"/>
  <c r="N189" i="5" s="1"/>
  <c r="AC189" i="5" s="1"/>
  <c r="Q189" i="5" s="1"/>
  <c r="W173" i="5"/>
  <c r="V169" i="4"/>
  <c r="AA173" i="5"/>
  <c r="N173" i="5" s="1"/>
  <c r="AC173" i="5" s="1"/>
  <c r="Q173" i="5" s="1"/>
  <c r="W115" i="5"/>
  <c r="V111" i="4"/>
  <c r="AA115" i="5"/>
  <c r="N115" i="5" s="1"/>
  <c r="AC115" i="5" s="1"/>
  <c r="Q115" i="5" s="1"/>
  <c r="W119" i="5"/>
  <c r="V115" i="4"/>
  <c r="AA119" i="5"/>
  <c r="N119" i="5" s="1"/>
  <c r="AC119" i="5" s="1"/>
  <c r="Q119" i="5" s="1"/>
  <c r="W186" i="5"/>
  <c r="V182" i="4"/>
  <c r="AA186" i="5"/>
  <c r="N186" i="5" s="1"/>
  <c r="AC186" i="5" s="1"/>
  <c r="Q186" i="5" s="1"/>
  <c r="W194" i="5"/>
  <c r="V190" i="4"/>
  <c r="AA194" i="5"/>
  <c r="N194" i="5" s="1"/>
  <c r="AC194" i="5" s="1"/>
  <c r="Q194" i="5" s="1"/>
  <c r="W139" i="5"/>
  <c r="V135" i="4"/>
  <c r="AA139" i="5"/>
  <c r="N139" i="5" s="1"/>
  <c r="AC139" i="5" s="1"/>
  <c r="Q139" i="5" s="1"/>
  <c r="W170" i="5"/>
  <c r="V166" i="4"/>
  <c r="AA170" i="5"/>
  <c r="N170" i="5" s="1"/>
  <c r="AC170" i="5" s="1"/>
  <c r="Q170" i="5" s="1"/>
  <c r="W185" i="5"/>
  <c r="V181" i="4"/>
  <c r="AA185" i="5"/>
  <c r="N185" i="5" s="1"/>
  <c r="AC185" i="5" s="1"/>
  <c r="Q185" i="5" s="1"/>
  <c r="W126" i="5"/>
  <c r="V122" i="4"/>
  <c r="AA126" i="5"/>
  <c r="N126" i="5" s="1"/>
  <c r="AC126" i="5" s="1"/>
  <c r="Q126" i="5" s="1"/>
  <c r="W132" i="5"/>
  <c r="V128" i="4"/>
  <c r="AA132" i="5"/>
  <c r="N132" i="5" s="1"/>
  <c r="AC132" i="5" s="1"/>
  <c r="Q132" i="5" s="1"/>
  <c r="W164" i="5"/>
  <c r="V160" i="4"/>
  <c r="AA164" i="5"/>
  <c r="N164" i="5" s="1"/>
  <c r="AC164" i="5" s="1"/>
  <c r="Q164" i="5" s="1"/>
  <c r="W190" i="5"/>
  <c r="V186" i="4"/>
  <c r="AA190" i="5"/>
  <c r="N190" i="5" s="1"/>
  <c r="AC190" i="5" s="1"/>
  <c r="Q190" i="5" s="1"/>
  <c r="W187" i="5"/>
  <c r="V183" i="4"/>
  <c r="AA187" i="5"/>
  <c r="N187" i="5" s="1"/>
  <c r="AC187" i="5" s="1"/>
  <c r="Q187" i="5" s="1"/>
  <c r="W138" i="5"/>
  <c r="V134" i="4"/>
  <c r="AA138" i="5"/>
  <c r="N138" i="5" s="1"/>
  <c r="AC138" i="5" s="1"/>
  <c r="Q138" i="5" s="1"/>
  <c r="V117" i="4"/>
  <c r="W121" i="5"/>
  <c r="AA121" i="5"/>
  <c r="N121" i="5" s="1"/>
  <c r="W153" i="5"/>
  <c r="V149" i="4"/>
  <c r="AA153" i="5"/>
  <c r="N153" i="5" s="1"/>
  <c r="AC153" i="5" s="1"/>
  <c r="Q153" i="5" s="1"/>
  <c r="AA211" i="5"/>
  <c r="N211" i="5" s="1"/>
  <c r="W211" i="5"/>
  <c r="V207" i="4"/>
  <c r="F8" i="5"/>
  <c r="B25" i="3"/>
  <c r="D20" i="3" s="1"/>
  <c r="D24" i="3"/>
  <c r="C2" i="33" s="1"/>
  <c r="S207" i="5" l="1"/>
  <c r="T207" i="5" s="1"/>
  <c r="AF207" i="5"/>
  <c r="R207" i="5" s="1"/>
  <c r="AH207" i="5" s="1"/>
  <c r="AD207" i="5"/>
  <c r="P207" i="5" s="1"/>
  <c r="AB207" i="5"/>
  <c r="O207" i="5" s="1"/>
  <c r="S167" i="5"/>
  <c r="T167" i="5" s="1"/>
  <c r="AB167" i="5"/>
  <c r="O167" i="5" s="1"/>
  <c r="AF167" i="5"/>
  <c r="R167" i="5" s="1"/>
  <c r="AH167" i="5" s="1"/>
  <c r="AD167" i="5"/>
  <c r="P167" i="5" s="1"/>
  <c r="S143" i="5"/>
  <c r="T143" i="5" s="1"/>
  <c r="AB143" i="5"/>
  <c r="O143" i="5" s="1"/>
  <c r="AF143" i="5"/>
  <c r="R143" i="5" s="1"/>
  <c r="AH143" i="5" s="1"/>
  <c r="AD143" i="5"/>
  <c r="P143" i="5" s="1"/>
  <c r="S140" i="5"/>
  <c r="T140" i="5" s="1"/>
  <c r="AD140" i="5"/>
  <c r="P140" i="5" s="1"/>
  <c r="AB140" i="5"/>
  <c r="O140" i="5" s="1"/>
  <c r="AF140" i="5"/>
  <c r="R140" i="5" s="1"/>
  <c r="AH140" i="5" s="1"/>
  <c r="AB198" i="5"/>
  <c r="O198" i="5" s="1"/>
  <c r="AD198" i="5"/>
  <c r="P198" i="5" s="1"/>
  <c r="AF198" i="5"/>
  <c r="R198" i="5" s="1"/>
  <c r="AH198" i="5" s="1"/>
  <c r="S198" i="5"/>
  <c r="T198" i="5" s="1"/>
  <c r="S199" i="5"/>
  <c r="T199" i="5" s="1"/>
  <c r="AB199" i="5"/>
  <c r="O199" i="5" s="1"/>
  <c r="AF199" i="5"/>
  <c r="R199" i="5" s="1"/>
  <c r="AH199" i="5" s="1"/>
  <c r="AD199" i="5"/>
  <c r="P199" i="5" s="1"/>
  <c r="AD160" i="5"/>
  <c r="P160" i="5" s="1"/>
  <c r="S160" i="5"/>
  <c r="T160" i="5" s="1"/>
  <c r="AB160" i="5"/>
  <c r="O160" i="5" s="1"/>
  <c r="AF160" i="5"/>
  <c r="R160" i="5" s="1"/>
  <c r="AH160" i="5" s="1"/>
  <c r="AD141" i="5"/>
  <c r="P141" i="5" s="1"/>
  <c r="S141" i="5"/>
  <c r="T141" i="5" s="1"/>
  <c r="AB141" i="5"/>
  <c r="O141" i="5" s="1"/>
  <c r="AF141" i="5"/>
  <c r="R141" i="5" s="1"/>
  <c r="AH141" i="5" s="1"/>
  <c r="AD210" i="5"/>
  <c r="P210" i="5" s="1"/>
  <c r="S210" i="5"/>
  <c r="T210" i="5" s="1"/>
  <c r="AB210" i="5"/>
  <c r="O210" i="5" s="1"/>
  <c r="AF210" i="5"/>
  <c r="R210" i="5" s="1"/>
  <c r="AH210" i="5" s="1"/>
  <c r="AF203" i="5"/>
  <c r="R203" i="5" s="1"/>
  <c r="AH203" i="5" s="1"/>
  <c r="AB203" i="5"/>
  <c r="O203" i="5" s="1"/>
  <c r="AD203" i="5"/>
  <c r="P203" i="5" s="1"/>
  <c r="S203" i="5"/>
  <c r="T203" i="5" s="1"/>
  <c r="AD120" i="5"/>
  <c r="P120" i="5" s="1"/>
  <c r="S120" i="5"/>
  <c r="T120" i="5" s="1"/>
  <c r="AB120" i="5"/>
  <c r="O120" i="5" s="1"/>
  <c r="AF120" i="5"/>
  <c r="R120" i="5" s="1"/>
  <c r="AH120" i="5" s="1"/>
  <c r="AC167" i="5"/>
  <c r="Q167" i="5" s="1"/>
  <c r="AD127" i="5"/>
  <c r="P127" i="5" s="1"/>
  <c r="AB127" i="5"/>
  <c r="O127" i="5" s="1"/>
  <c r="AF127" i="5"/>
  <c r="R127" i="5" s="1"/>
  <c r="AH127" i="5" s="1"/>
  <c r="S127" i="5"/>
  <c r="T127" i="5" s="1"/>
  <c r="AD200" i="5"/>
  <c r="P200" i="5" s="1"/>
  <c r="S200" i="5"/>
  <c r="T200" i="5" s="1"/>
  <c r="AB200" i="5"/>
  <c r="O200" i="5" s="1"/>
  <c r="AF200" i="5"/>
  <c r="R200" i="5" s="1"/>
  <c r="AH200" i="5" s="1"/>
  <c r="AF196" i="5"/>
  <c r="R196" i="5" s="1"/>
  <c r="AH196" i="5" s="1"/>
  <c r="AB196" i="5"/>
  <c r="O196" i="5" s="1"/>
  <c r="AD196" i="5"/>
  <c r="P196" i="5" s="1"/>
  <c r="S196" i="5"/>
  <c r="T196" i="5" s="1"/>
  <c r="AC143" i="5"/>
  <c r="Q143" i="5" s="1"/>
  <c r="AD137" i="5"/>
  <c r="P137" i="5" s="1"/>
  <c r="S137" i="5"/>
  <c r="T137" i="5" s="1"/>
  <c r="AB137" i="5"/>
  <c r="O137" i="5" s="1"/>
  <c r="AF137" i="5"/>
  <c r="R137" i="5" s="1"/>
  <c r="AH137" i="5" s="1"/>
  <c r="AD209" i="5"/>
  <c r="P209" i="5" s="1"/>
  <c r="AF209" i="5"/>
  <c r="R209" i="5" s="1"/>
  <c r="AH209" i="5" s="1"/>
  <c r="S209" i="5"/>
  <c r="T209" i="5" s="1"/>
  <c r="AB209" i="5"/>
  <c r="O209" i="5" s="1"/>
  <c r="AD202" i="5"/>
  <c r="P202" i="5" s="1"/>
  <c r="AF202" i="5"/>
  <c r="R202" i="5" s="1"/>
  <c r="AH202" i="5" s="1"/>
  <c r="S202" i="5"/>
  <c r="T202" i="5" s="1"/>
  <c r="AB202" i="5"/>
  <c r="O202" i="5" s="1"/>
  <c r="AD116" i="5"/>
  <c r="P116" i="5" s="1"/>
  <c r="S116" i="5"/>
  <c r="T116" i="5" s="1"/>
  <c r="AB116" i="5"/>
  <c r="O116" i="5" s="1"/>
  <c r="AF116" i="5"/>
  <c r="R116" i="5" s="1"/>
  <c r="AH116" i="5" s="1"/>
  <c r="S180" i="5"/>
  <c r="T180" i="5" s="1"/>
  <c r="AB180" i="5"/>
  <c r="O180" i="5" s="1"/>
  <c r="AD180" i="5"/>
  <c r="P180" i="5" s="1"/>
  <c r="AF180" i="5"/>
  <c r="R180" i="5" s="1"/>
  <c r="AH180" i="5" s="1"/>
  <c r="AB123" i="5"/>
  <c r="O123" i="5" s="1"/>
  <c r="AF123" i="5"/>
  <c r="R123" i="5" s="1"/>
  <c r="AH123" i="5" s="1"/>
  <c r="AD123" i="5"/>
  <c r="P123" i="5" s="1"/>
  <c r="S123" i="5"/>
  <c r="T123" i="5" s="1"/>
  <c r="AD150" i="5"/>
  <c r="P150" i="5" s="1"/>
  <c r="AF150" i="5"/>
  <c r="R150" i="5" s="1"/>
  <c r="AH150" i="5" s="1"/>
  <c r="S150" i="5"/>
  <c r="T150" i="5" s="1"/>
  <c r="AB150" i="5"/>
  <c r="O150" i="5" s="1"/>
  <c r="AB183" i="5"/>
  <c r="O183" i="5" s="1"/>
  <c r="S183" i="5"/>
  <c r="T183" i="5" s="1"/>
  <c r="AF183" i="5"/>
  <c r="R183" i="5" s="1"/>
  <c r="AH183" i="5" s="1"/>
  <c r="AD183" i="5"/>
  <c r="P183" i="5" s="1"/>
  <c r="AD136" i="5"/>
  <c r="P136" i="5" s="1"/>
  <c r="S136" i="5"/>
  <c r="T136" i="5" s="1"/>
  <c r="AB136" i="5"/>
  <c r="O136" i="5" s="1"/>
  <c r="AF136" i="5"/>
  <c r="R136" i="5" s="1"/>
  <c r="AH136" i="5" s="1"/>
  <c r="AD133" i="5"/>
  <c r="P133" i="5" s="1"/>
  <c r="S133" i="5"/>
  <c r="T133" i="5" s="1"/>
  <c r="AB133" i="5"/>
  <c r="O133" i="5" s="1"/>
  <c r="AF133" i="5"/>
  <c r="R133" i="5" s="1"/>
  <c r="AH133" i="5" s="1"/>
  <c r="AC140" i="5"/>
  <c r="Q140" i="5" s="1"/>
  <c r="S114" i="5"/>
  <c r="T114" i="5" s="1"/>
  <c r="AF114" i="5"/>
  <c r="R114" i="5" s="1"/>
  <c r="AH114" i="5" s="1"/>
  <c r="AB114" i="5"/>
  <c r="O114" i="5" s="1"/>
  <c r="AD114" i="5"/>
  <c r="P114" i="5" s="1"/>
  <c r="S211" i="5"/>
  <c r="T211" i="5" s="1"/>
  <c r="AB211" i="5"/>
  <c r="O211" i="5" s="1"/>
  <c r="AF211" i="5"/>
  <c r="R211" i="5" s="1"/>
  <c r="AH211" i="5" s="1"/>
  <c r="AD211" i="5"/>
  <c r="P211" i="5" s="1"/>
  <c r="S138" i="5"/>
  <c r="T138" i="5" s="1"/>
  <c r="AB138" i="5"/>
  <c r="O138" i="5" s="1"/>
  <c r="AF138" i="5"/>
  <c r="R138" i="5" s="1"/>
  <c r="AH138" i="5" s="1"/>
  <c r="AD138" i="5"/>
  <c r="P138" i="5" s="1"/>
  <c r="S132" i="5"/>
  <c r="T132" i="5" s="1"/>
  <c r="AB132" i="5"/>
  <c r="O132" i="5" s="1"/>
  <c r="AF132" i="5"/>
  <c r="R132" i="5" s="1"/>
  <c r="AH132" i="5" s="1"/>
  <c r="AD132" i="5"/>
  <c r="P132" i="5" s="1"/>
  <c r="AF139" i="5"/>
  <c r="R139" i="5" s="1"/>
  <c r="AH139" i="5" s="1"/>
  <c r="AD139" i="5"/>
  <c r="P139" i="5" s="1"/>
  <c r="S139" i="5"/>
  <c r="T139" i="5" s="1"/>
  <c r="AB139" i="5"/>
  <c r="O139" i="5" s="1"/>
  <c r="AB115" i="5"/>
  <c r="O115" i="5" s="1"/>
  <c r="AF115" i="5"/>
  <c r="R115" i="5" s="1"/>
  <c r="AH115" i="5" s="1"/>
  <c r="AD115" i="5"/>
  <c r="P115" i="5" s="1"/>
  <c r="S115" i="5"/>
  <c r="T115" i="5" s="1"/>
  <c r="AF117" i="5"/>
  <c r="R117" i="5" s="1"/>
  <c r="AH117" i="5" s="1"/>
  <c r="AD117" i="5"/>
  <c r="P117" i="5" s="1"/>
  <c r="S117" i="5"/>
  <c r="T117" i="5" s="1"/>
  <c r="AB117" i="5"/>
  <c r="O117" i="5" s="1"/>
  <c r="AD169" i="5"/>
  <c r="P169" i="5" s="1"/>
  <c r="S169" i="5"/>
  <c r="T169" i="5" s="1"/>
  <c r="AB169" i="5"/>
  <c r="O169" i="5" s="1"/>
  <c r="AF169" i="5"/>
  <c r="R169" i="5" s="1"/>
  <c r="AH169" i="5" s="1"/>
  <c r="AD174" i="5"/>
  <c r="P174" i="5" s="1"/>
  <c r="AF174" i="5"/>
  <c r="R174" i="5" s="1"/>
  <c r="AH174" i="5" s="1"/>
  <c r="AB174" i="5"/>
  <c r="O174" i="5" s="1"/>
  <c r="S174" i="5"/>
  <c r="T174" i="5" s="1"/>
  <c r="S145" i="5"/>
  <c r="T145" i="5" s="1"/>
  <c r="AB145" i="5"/>
  <c r="O145" i="5" s="1"/>
  <c r="AF145" i="5"/>
  <c r="R145" i="5" s="1"/>
  <c r="AH145" i="5" s="1"/>
  <c r="AD145" i="5"/>
  <c r="P145" i="5" s="1"/>
  <c r="AF204" i="5"/>
  <c r="R204" i="5" s="1"/>
  <c r="AH204" i="5" s="1"/>
  <c r="S204" i="5"/>
  <c r="T204" i="5" s="1"/>
  <c r="AB204" i="5"/>
  <c r="O204" i="5" s="1"/>
  <c r="AD204" i="5"/>
  <c r="P204" i="5" s="1"/>
  <c r="S124" i="5"/>
  <c r="T124" i="5" s="1"/>
  <c r="AF124" i="5"/>
  <c r="R124" i="5" s="1"/>
  <c r="AH124" i="5" s="1"/>
  <c r="AD124" i="5"/>
  <c r="P124" i="5" s="1"/>
  <c r="AB124" i="5"/>
  <c r="O124" i="5" s="1"/>
  <c r="AF171" i="5"/>
  <c r="R171" i="5" s="1"/>
  <c r="AH171" i="5" s="1"/>
  <c r="S171" i="5"/>
  <c r="T171" i="5" s="1"/>
  <c r="AB171" i="5"/>
  <c r="O171" i="5" s="1"/>
  <c r="AD171" i="5"/>
  <c r="P171" i="5" s="1"/>
  <c r="AD131" i="5"/>
  <c r="P131" i="5" s="1"/>
  <c r="AB131" i="5"/>
  <c r="O131" i="5" s="1"/>
  <c r="S131" i="5"/>
  <c r="T131" i="5" s="1"/>
  <c r="AF131" i="5"/>
  <c r="R131" i="5" s="1"/>
  <c r="AH131" i="5" s="1"/>
  <c r="AD112" i="5"/>
  <c r="P112" i="5" s="1"/>
  <c r="S112" i="5"/>
  <c r="T112" i="5" s="1"/>
  <c r="AF112" i="5"/>
  <c r="R112" i="5" s="1"/>
  <c r="AH112" i="5" s="1"/>
  <c r="AB112" i="5"/>
  <c r="O112" i="5" s="1"/>
  <c r="S147" i="5"/>
  <c r="T147" i="5" s="1"/>
  <c r="AB147" i="5"/>
  <c r="O147" i="5" s="1"/>
  <c r="AD147" i="5"/>
  <c r="P147" i="5" s="1"/>
  <c r="AF147" i="5"/>
  <c r="R147" i="5" s="1"/>
  <c r="AH147" i="5" s="1"/>
  <c r="AD111" i="5"/>
  <c r="P111" i="5" s="1"/>
  <c r="AB111" i="5"/>
  <c r="O111" i="5" s="1"/>
  <c r="AF111" i="5"/>
  <c r="R111" i="5" s="1"/>
  <c r="AH111" i="5" s="1"/>
  <c r="S111" i="5"/>
  <c r="T111" i="5" s="1"/>
  <c r="AD208" i="5"/>
  <c r="P208" i="5" s="1"/>
  <c r="S208" i="5"/>
  <c r="T208" i="5" s="1"/>
  <c r="AB208" i="5"/>
  <c r="O208" i="5" s="1"/>
  <c r="AF208" i="5"/>
  <c r="R208" i="5" s="1"/>
  <c r="AH208" i="5" s="1"/>
  <c r="AF156" i="5"/>
  <c r="R156" i="5" s="1"/>
  <c r="AH156" i="5" s="1"/>
  <c r="S156" i="5"/>
  <c r="T156" i="5" s="1"/>
  <c r="AD156" i="5"/>
  <c r="P156" i="5" s="1"/>
  <c r="AB156" i="5"/>
  <c r="O156" i="5" s="1"/>
  <c r="AB122" i="5"/>
  <c r="O122" i="5" s="1"/>
  <c r="AF122" i="5"/>
  <c r="R122" i="5" s="1"/>
  <c r="AH122" i="5" s="1"/>
  <c r="AD122" i="5"/>
  <c r="P122" i="5" s="1"/>
  <c r="S122" i="5"/>
  <c r="T122" i="5" s="1"/>
  <c r="S190" i="5"/>
  <c r="T190" i="5" s="1"/>
  <c r="AD190" i="5"/>
  <c r="P190" i="5" s="1"/>
  <c r="AB190" i="5"/>
  <c r="O190" i="5" s="1"/>
  <c r="AF190" i="5"/>
  <c r="R190" i="5" s="1"/>
  <c r="AH190" i="5" s="1"/>
  <c r="AD185" i="5"/>
  <c r="P185" i="5" s="1"/>
  <c r="AF185" i="5"/>
  <c r="R185" i="5" s="1"/>
  <c r="AH185" i="5" s="1"/>
  <c r="S185" i="5"/>
  <c r="T185" i="5" s="1"/>
  <c r="AB185" i="5"/>
  <c r="O185" i="5" s="1"/>
  <c r="AD186" i="5"/>
  <c r="P186" i="5" s="1"/>
  <c r="AB186" i="5"/>
  <c r="O186" i="5" s="1"/>
  <c r="AF186" i="5"/>
  <c r="R186" i="5" s="1"/>
  <c r="AH186" i="5" s="1"/>
  <c r="S186" i="5"/>
  <c r="T186" i="5" s="1"/>
  <c r="AD189" i="5"/>
  <c r="P189" i="5" s="1"/>
  <c r="S189" i="5"/>
  <c r="T189" i="5" s="1"/>
  <c r="AF189" i="5"/>
  <c r="R189" i="5" s="1"/>
  <c r="AH189" i="5" s="1"/>
  <c r="AB189" i="5"/>
  <c r="O189" i="5" s="1"/>
  <c r="AF176" i="5"/>
  <c r="R176" i="5" s="1"/>
  <c r="AH176" i="5" s="1"/>
  <c r="AD176" i="5"/>
  <c r="P176" i="5" s="1"/>
  <c r="AB176" i="5"/>
  <c r="O176" i="5" s="1"/>
  <c r="S176" i="5"/>
  <c r="T176" i="5" s="1"/>
  <c r="AC160" i="5"/>
  <c r="Q160" i="5" s="1"/>
  <c r="AC122" i="5"/>
  <c r="Q122" i="5" s="1"/>
  <c r="AD168" i="5"/>
  <c r="P168" i="5" s="1"/>
  <c r="S168" i="5"/>
  <c r="T168" i="5" s="1"/>
  <c r="AB168" i="5"/>
  <c r="O168" i="5" s="1"/>
  <c r="AF168" i="5"/>
  <c r="R168" i="5" s="1"/>
  <c r="AH168" i="5" s="1"/>
  <c r="AD184" i="5"/>
  <c r="P184" i="5" s="1"/>
  <c r="AF184" i="5"/>
  <c r="R184" i="5" s="1"/>
  <c r="AH184" i="5" s="1"/>
  <c r="S184" i="5"/>
  <c r="T184" i="5" s="1"/>
  <c r="AB184" i="5"/>
  <c r="O184" i="5" s="1"/>
  <c r="S118" i="5"/>
  <c r="T118" i="5" s="1"/>
  <c r="AB118" i="5"/>
  <c r="O118" i="5" s="1"/>
  <c r="AD118" i="5"/>
  <c r="P118" i="5" s="1"/>
  <c r="AF118" i="5"/>
  <c r="R118" i="5" s="1"/>
  <c r="AH118" i="5" s="1"/>
  <c r="AD166" i="5"/>
  <c r="P166" i="5" s="1"/>
  <c r="S166" i="5"/>
  <c r="T166" i="5" s="1"/>
  <c r="AB166" i="5"/>
  <c r="O166" i="5" s="1"/>
  <c r="AF166" i="5"/>
  <c r="R166" i="5" s="1"/>
  <c r="AH166" i="5" s="1"/>
  <c r="AD151" i="5"/>
  <c r="P151" i="5" s="1"/>
  <c r="AB151" i="5"/>
  <c r="O151" i="5" s="1"/>
  <c r="S151" i="5"/>
  <c r="T151" i="5" s="1"/>
  <c r="AF151" i="5"/>
  <c r="R151" i="5" s="1"/>
  <c r="AH151" i="5" s="1"/>
  <c r="AD165" i="5"/>
  <c r="P165" i="5" s="1"/>
  <c r="S165" i="5"/>
  <c r="T165" i="5" s="1"/>
  <c r="AB165" i="5"/>
  <c r="O165" i="5" s="1"/>
  <c r="AF165" i="5"/>
  <c r="R165" i="5" s="1"/>
  <c r="AH165" i="5" s="1"/>
  <c r="AD158" i="5"/>
  <c r="P158" i="5" s="1"/>
  <c r="S158" i="5"/>
  <c r="T158" i="5" s="1"/>
  <c r="AB158" i="5"/>
  <c r="O158" i="5" s="1"/>
  <c r="AF158" i="5"/>
  <c r="R158" i="5" s="1"/>
  <c r="AH158" i="5" s="1"/>
  <c r="AC125" i="5"/>
  <c r="Q125" i="5" s="1"/>
  <c r="AD125" i="5"/>
  <c r="P125" i="5" s="1"/>
  <c r="AB125" i="5"/>
  <c r="O125" i="5" s="1"/>
  <c r="S125" i="5"/>
  <c r="T125" i="5" s="1"/>
  <c r="AF125" i="5"/>
  <c r="R125" i="5" s="1"/>
  <c r="AH125" i="5" s="1"/>
  <c r="AD161" i="5"/>
  <c r="P161" i="5" s="1"/>
  <c r="S161" i="5"/>
  <c r="T161" i="5" s="1"/>
  <c r="AB161" i="5"/>
  <c r="O161" i="5" s="1"/>
  <c r="AF161" i="5"/>
  <c r="R161" i="5" s="1"/>
  <c r="AH161" i="5" s="1"/>
  <c r="AD146" i="5"/>
  <c r="P146" i="5" s="1"/>
  <c r="S146" i="5"/>
  <c r="T146" i="5" s="1"/>
  <c r="AB146" i="5"/>
  <c r="O146" i="5" s="1"/>
  <c r="AF146" i="5"/>
  <c r="R146" i="5" s="1"/>
  <c r="AH146" i="5" s="1"/>
  <c r="AC166" i="5"/>
  <c r="Q166" i="5" s="1"/>
  <c r="AD153" i="5"/>
  <c r="P153" i="5" s="1"/>
  <c r="AF153" i="5"/>
  <c r="R153" i="5" s="1"/>
  <c r="AH153" i="5" s="1"/>
  <c r="S153" i="5"/>
  <c r="T153" i="5" s="1"/>
  <c r="AB153" i="5"/>
  <c r="O153" i="5" s="1"/>
  <c r="AC211" i="5"/>
  <c r="Q211" i="5" s="1"/>
  <c r="AF121" i="5"/>
  <c r="R121" i="5" s="1"/>
  <c r="AH121" i="5" s="1"/>
  <c r="AD121" i="5"/>
  <c r="P121" i="5" s="1"/>
  <c r="S121" i="5"/>
  <c r="T121" i="5" s="1"/>
  <c r="AB121" i="5"/>
  <c r="O121" i="5" s="1"/>
  <c r="S134" i="5"/>
  <c r="T134" i="5" s="1"/>
  <c r="AB134" i="5"/>
  <c r="O134" i="5" s="1"/>
  <c r="AF134" i="5"/>
  <c r="R134" i="5" s="1"/>
  <c r="AH134" i="5" s="1"/>
  <c r="AD134" i="5"/>
  <c r="P134" i="5" s="1"/>
  <c r="AC156" i="5"/>
  <c r="Q156" i="5" s="1"/>
  <c r="AC114" i="5"/>
  <c r="Q114" i="5" s="1"/>
  <c r="AC207" i="5"/>
  <c r="Q207" i="5" s="1"/>
  <c r="AD178" i="5"/>
  <c r="P178" i="5" s="1"/>
  <c r="AF178" i="5"/>
  <c r="R178" i="5" s="1"/>
  <c r="AH178" i="5" s="1"/>
  <c r="AB178" i="5"/>
  <c r="O178" i="5" s="1"/>
  <c r="S178" i="5"/>
  <c r="T178" i="5" s="1"/>
  <c r="S195" i="5"/>
  <c r="T195" i="5" s="1"/>
  <c r="AB195" i="5"/>
  <c r="O195" i="5" s="1"/>
  <c r="AF195" i="5"/>
  <c r="R195" i="5" s="1"/>
  <c r="AH195" i="5" s="1"/>
  <c r="AD195" i="5"/>
  <c r="P195" i="5" s="1"/>
  <c r="S162" i="5"/>
  <c r="T162" i="5" s="1"/>
  <c r="AB162" i="5"/>
  <c r="O162" i="5" s="1"/>
  <c r="AF162" i="5"/>
  <c r="R162" i="5" s="1"/>
  <c r="AH162" i="5" s="1"/>
  <c r="AD162" i="5"/>
  <c r="P162" i="5" s="1"/>
  <c r="AF152" i="5"/>
  <c r="R152" i="5" s="1"/>
  <c r="AH152" i="5" s="1"/>
  <c r="AD152" i="5"/>
  <c r="P152" i="5" s="1"/>
  <c r="S152" i="5"/>
  <c r="T152" i="5" s="1"/>
  <c r="AB152" i="5"/>
  <c r="O152" i="5" s="1"/>
  <c r="AD179" i="5"/>
  <c r="P179" i="5" s="1"/>
  <c r="AF179" i="5"/>
  <c r="R179" i="5" s="1"/>
  <c r="AH179" i="5" s="1"/>
  <c r="S179" i="5"/>
  <c r="T179" i="5" s="1"/>
  <c r="AB179" i="5"/>
  <c r="O179" i="5" s="1"/>
  <c r="S159" i="5"/>
  <c r="T159" i="5" s="1"/>
  <c r="AB159" i="5"/>
  <c r="O159" i="5" s="1"/>
  <c r="AF159" i="5"/>
  <c r="R159" i="5" s="1"/>
  <c r="AH159" i="5" s="1"/>
  <c r="AD159" i="5"/>
  <c r="P159" i="5" s="1"/>
  <c r="AD182" i="5"/>
  <c r="P182" i="5" s="1"/>
  <c r="AB182" i="5"/>
  <c r="O182" i="5" s="1"/>
  <c r="S182" i="5"/>
  <c r="T182" i="5" s="1"/>
  <c r="AF182" i="5"/>
  <c r="R182" i="5" s="1"/>
  <c r="AH182" i="5" s="1"/>
  <c r="AD130" i="5"/>
  <c r="P130" i="5" s="1"/>
  <c r="S130" i="5"/>
  <c r="T130" i="5" s="1"/>
  <c r="AB130" i="5"/>
  <c r="O130" i="5" s="1"/>
  <c r="AF130" i="5"/>
  <c r="R130" i="5" s="1"/>
  <c r="AH130" i="5" s="1"/>
  <c r="AF206" i="5"/>
  <c r="R206" i="5" s="1"/>
  <c r="AH206" i="5" s="1"/>
  <c r="S206" i="5"/>
  <c r="T206" i="5" s="1"/>
  <c r="AB206" i="5"/>
  <c r="O206" i="5" s="1"/>
  <c r="AD206" i="5"/>
  <c r="P206" i="5" s="1"/>
  <c r="AD177" i="5"/>
  <c r="P177" i="5" s="1"/>
  <c r="AB177" i="5"/>
  <c r="O177" i="5" s="1"/>
  <c r="AF177" i="5"/>
  <c r="R177" i="5" s="1"/>
  <c r="AH177" i="5" s="1"/>
  <c r="S177" i="5"/>
  <c r="T177" i="5" s="1"/>
  <c r="AD193" i="5"/>
  <c r="P193" i="5" s="1"/>
  <c r="S193" i="5"/>
  <c r="T193" i="5" s="1"/>
  <c r="AB193" i="5"/>
  <c r="O193" i="5" s="1"/>
  <c r="AF193" i="5"/>
  <c r="R193" i="5" s="1"/>
  <c r="AH193" i="5" s="1"/>
  <c r="AD154" i="5"/>
  <c r="P154" i="5" s="1"/>
  <c r="S154" i="5"/>
  <c r="T154" i="5" s="1"/>
  <c r="AF154" i="5"/>
  <c r="R154" i="5" s="1"/>
  <c r="AH154" i="5" s="1"/>
  <c r="AB154" i="5"/>
  <c r="O154" i="5" s="1"/>
  <c r="AB148" i="5"/>
  <c r="O148" i="5" s="1"/>
  <c r="AF148" i="5"/>
  <c r="R148" i="5" s="1"/>
  <c r="AH148" i="5" s="1"/>
  <c r="AD148" i="5"/>
  <c r="P148" i="5" s="1"/>
  <c r="S148" i="5"/>
  <c r="T148" i="5" s="1"/>
  <c r="AD201" i="5"/>
  <c r="P201" i="5" s="1"/>
  <c r="S201" i="5"/>
  <c r="T201" i="5" s="1"/>
  <c r="AB201" i="5"/>
  <c r="O201" i="5" s="1"/>
  <c r="AF201" i="5"/>
  <c r="R201" i="5" s="1"/>
  <c r="AH201" i="5" s="1"/>
  <c r="S155" i="5"/>
  <c r="T155" i="5" s="1"/>
  <c r="AB155" i="5"/>
  <c r="O155" i="5" s="1"/>
  <c r="AF155" i="5"/>
  <c r="R155" i="5" s="1"/>
  <c r="AH155" i="5" s="1"/>
  <c r="AD155" i="5"/>
  <c r="P155" i="5" s="1"/>
  <c r="AF181" i="5"/>
  <c r="R181" i="5" s="1"/>
  <c r="AH181" i="5" s="1"/>
  <c r="S181" i="5"/>
  <c r="T181" i="5" s="1"/>
  <c r="AB181" i="5"/>
  <c r="O181" i="5" s="1"/>
  <c r="AD181" i="5"/>
  <c r="P181" i="5" s="1"/>
  <c r="AC151" i="5"/>
  <c r="Q151" i="5" s="1"/>
  <c r="S157" i="5"/>
  <c r="T157" i="5" s="1"/>
  <c r="AB157" i="5"/>
  <c r="O157" i="5" s="1"/>
  <c r="AF157" i="5"/>
  <c r="R157" i="5" s="1"/>
  <c r="AH157" i="5" s="1"/>
  <c r="AD157" i="5"/>
  <c r="P157" i="5" s="1"/>
  <c r="AC165" i="5"/>
  <c r="Q165" i="5" s="1"/>
  <c r="AC158" i="5"/>
  <c r="Q158" i="5" s="1"/>
  <c r="S197" i="5"/>
  <c r="T197" i="5" s="1"/>
  <c r="AB197" i="5"/>
  <c r="O197" i="5" s="1"/>
  <c r="AD197" i="5"/>
  <c r="P197" i="5" s="1"/>
  <c r="AF197" i="5"/>
  <c r="R197" i="5" s="1"/>
  <c r="AH197" i="5" s="1"/>
  <c r="AD129" i="5"/>
  <c r="P129" i="5" s="1"/>
  <c r="AB129" i="5"/>
  <c r="O129" i="5" s="1"/>
  <c r="AF129" i="5"/>
  <c r="R129" i="5" s="1"/>
  <c r="AH129" i="5" s="1"/>
  <c r="S129" i="5"/>
  <c r="T129" i="5" s="1"/>
  <c r="AB149" i="5"/>
  <c r="O149" i="5" s="1"/>
  <c r="AD149" i="5"/>
  <c r="P149" i="5" s="1"/>
  <c r="S149" i="5"/>
  <c r="T149" i="5" s="1"/>
  <c r="AF149" i="5"/>
  <c r="R149" i="5" s="1"/>
  <c r="AH149" i="5" s="1"/>
  <c r="AB128" i="5"/>
  <c r="O128" i="5" s="1"/>
  <c r="S128" i="5"/>
  <c r="T128" i="5" s="1"/>
  <c r="AF128" i="5"/>
  <c r="R128" i="5" s="1"/>
  <c r="AH128" i="5" s="1"/>
  <c r="AD128" i="5"/>
  <c r="P128" i="5" s="1"/>
  <c r="AC121" i="5"/>
  <c r="Q121" i="5" s="1"/>
  <c r="AD187" i="5"/>
  <c r="P187" i="5" s="1"/>
  <c r="AB187" i="5"/>
  <c r="O187" i="5" s="1"/>
  <c r="AF187" i="5"/>
  <c r="R187" i="5" s="1"/>
  <c r="AH187" i="5" s="1"/>
  <c r="S187" i="5"/>
  <c r="T187" i="5" s="1"/>
  <c r="AD164" i="5"/>
  <c r="P164" i="5" s="1"/>
  <c r="AB164" i="5"/>
  <c r="O164" i="5" s="1"/>
  <c r="AF164" i="5"/>
  <c r="R164" i="5" s="1"/>
  <c r="AH164" i="5" s="1"/>
  <c r="S164" i="5"/>
  <c r="T164" i="5" s="1"/>
  <c r="AD126" i="5"/>
  <c r="P126" i="5" s="1"/>
  <c r="S126" i="5"/>
  <c r="T126" i="5" s="1"/>
  <c r="AF126" i="5"/>
  <c r="R126" i="5" s="1"/>
  <c r="AH126" i="5" s="1"/>
  <c r="AB126" i="5"/>
  <c r="O126" i="5" s="1"/>
  <c r="AB170" i="5"/>
  <c r="O170" i="5" s="1"/>
  <c r="AF170" i="5"/>
  <c r="R170" i="5" s="1"/>
  <c r="AH170" i="5" s="1"/>
  <c r="AD170" i="5"/>
  <c r="P170" i="5" s="1"/>
  <c r="S170" i="5"/>
  <c r="T170" i="5" s="1"/>
  <c r="AD194" i="5"/>
  <c r="P194" i="5" s="1"/>
  <c r="AF194" i="5"/>
  <c r="R194" i="5" s="1"/>
  <c r="AH194" i="5" s="1"/>
  <c r="AB194" i="5"/>
  <c r="O194" i="5" s="1"/>
  <c r="S194" i="5"/>
  <c r="T194" i="5" s="1"/>
  <c r="AD119" i="5"/>
  <c r="P119" i="5" s="1"/>
  <c r="S119" i="5"/>
  <c r="T119" i="5" s="1"/>
  <c r="AF119" i="5"/>
  <c r="R119" i="5" s="1"/>
  <c r="AH119" i="5" s="1"/>
  <c r="AB119" i="5"/>
  <c r="O119" i="5" s="1"/>
  <c r="AF173" i="5"/>
  <c r="R173" i="5" s="1"/>
  <c r="AH173" i="5" s="1"/>
  <c r="S173" i="5"/>
  <c r="T173" i="5" s="1"/>
  <c r="AB173" i="5"/>
  <c r="O173" i="5" s="1"/>
  <c r="AD173" i="5"/>
  <c r="P173" i="5" s="1"/>
  <c r="AC149" i="5"/>
  <c r="Q149" i="5" s="1"/>
  <c r="AC134" i="5"/>
  <c r="Q134" i="5" s="1"/>
  <c r="AD205" i="5"/>
  <c r="P205" i="5" s="1"/>
  <c r="AF205" i="5"/>
  <c r="R205" i="5" s="1"/>
  <c r="AH205" i="5" s="1"/>
  <c r="AB205" i="5"/>
  <c r="O205" i="5" s="1"/>
  <c r="S205" i="5"/>
  <c r="T205" i="5" s="1"/>
  <c r="AC128" i="5"/>
  <c r="Q128" i="5" s="1"/>
  <c r="AF172" i="5"/>
  <c r="R172" i="5" s="1"/>
  <c r="AH172" i="5" s="1"/>
  <c r="AD172" i="5"/>
  <c r="P172" i="5" s="1"/>
  <c r="S172" i="5"/>
  <c r="T172" i="5" s="1"/>
  <c r="AB172" i="5"/>
  <c r="O172" i="5" s="1"/>
  <c r="AB135" i="5"/>
  <c r="O135" i="5" s="1"/>
  <c r="AD135" i="5"/>
  <c r="P135" i="5" s="1"/>
  <c r="AF135" i="5"/>
  <c r="R135" i="5" s="1"/>
  <c r="AH135" i="5" s="1"/>
  <c r="S135" i="5"/>
  <c r="T135" i="5" s="1"/>
  <c r="AD144" i="5"/>
  <c r="P144" i="5" s="1"/>
  <c r="AB144" i="5"/>
  <c r="O144" i="5" s="1"/>
  <c r="S144" i="5"/>
  <c r="T144" i="5" s="1"/>
  <c r="AF144" i="5"/>
  <c r="R144" i="5" s="1"/>
  <c r="AH144" i="5" s="1"/>
  <c r="AD142" i="5"/>
  <c r="P142" i="5" s="1"/>
  <c r="S142" i="5"/>
  <c r="T142" i="5" s="1"/>
  <c r="AF142" i="5"/>
  <c r="R142" i="5" s="1"/>
  <c r="AH142" i="5" s="1"/>
  <c r="AB142" i="5"/>
  <c r="O142" i="5" s="1"/>
  <c r="AF188" i="5"/>
  <c r="R188" i="5" s="1"/>
  <c r="AH188" i="5" s="1"/>
  <c r="S188" i="5"/>
  <c r="T188" i="5" s="1"/>
  <c r="AB188" i="5"/>
  <c r="O188" i="5" s="1"/>
  <c r="AD188" i="5"/>
  <c r="P188" i="5" s="1"/>
  <c r="AB113" i="5"/>
  <c r="O113" i="5" s="1"/>
  <c r="AF113" i="5"/>
  <c r="R113" i="5" s="1"/>
  <c r="AH113" i="5" s="1"/>
  <c r="AD113" i="5"/>
  <c r="P113" i="5" s="1"/>
  <c r="S113" i="5"/>
  <c r="T113" i="5" s="1"/>
  <c r="AF175" i="5"/>
  <c r="R175" i="5" s="1"/>
  <c r="AH175" i="5" s="1"/>
  <c r="AB175" i="5"/>
  <c r="O175" i="5" s="1"/>
  <c r="AD175" i="5"/>
  <c r="P175" i="5" s="1"/>
  <c r="S175" i="5"/>
  <c r="T175" i="5" s="1"/>
  <c r="AD163" i="5"/>
  <c r="P163" i="5" s="1"/>
  <c r="S163" i="5"/>
  <c r="T163" i="5" s="1"/>
  <c r="AB163" i="5"/>
  <c r="O163" i="5" s="1"/>
  <c r="AF163" i="5"/>
  <c r="R163" i="5" s="1"/>
  <c r="AH163" i="5" s="1"/>
  <c r="AD192" i="5"/>
  <c r="P192" i="5" s="1"/>
  <c r="AF192" i="5"/>
  <c r="R192" i="5" s="1"/>
  <c r="AH192" i="5" s="1"/>
  <c r="S192" i="5"/>
  <c r="T192" i="5" s="1"/>
  <c r="AB192" i="5"/>
  <c r="O192" i="5" s="1"/>
  <c r="AF191" i="5"/>
  <c r="R191" i="5" s="1"/>
  <c r="AH191" i="5" s="1"/>
  <c r="AD191" i="5"/>
  <c r="P191" i="5" s="1"/>
  <c r="S191" i="5"/>
  <c r="T191" i="5" s="1"/>
  <c r="AB191" i="5"/>
  <c r="O191" i="5" s="1"/>
  <c r="C2" i="7"/>
  <c r="C2" i="5"/>
  <c r="C2" i="4"/>
  <c r="B1" i="1"/>
  <c r="C69" i="2"/>
  <c r="A69" i="2" s="1"/>
  <c r="C68" i="2"/>
  <c r="C67" i="2"/>
  <c r="C60" i="2"/>
  <c r="A60" i="2" s="1"/>
  <c r="C59" i="2"/>
  <c r="C58" i="2"/>
  <c r="C51" i="2"/>
  <c r="A51" i="2" s="1"/>
  <c r="C50" i="2"/>
  <c r="C49" i="2"/>
  <c r="A50" i="2" s="1"/>
  <c r="A41" i="2"/>
  <c r="A33" i="2"/>
  <c r="A25" i="2"/>
  <c r="AN12" i="5"/>
  <c r="AN4" i="5" s="1"/>
  <c r="AM12" i="5"/>
  <c r="AM4" i="5" s="1"/>
  <c r="AJ12" i="5"/>
  <c r="AJ4" i="5" s="1"/>
  <c r="AI12" i="5"/>
  <c r="AI4" i="5" s="1"/>
  <c r="AG12" i="5"/>
  <c r="AG4" i="5" s="1"/>
  <c r="AE12" i="5"/>
  <c r="AE4" i="5" s="1"/>
  <c r="X12" i="5"/>
  <c r="U3" i="4"/>
  <c r="U41" i="4" s="1"/>
  <c r="X10" i="4"/>
  <c r="W11" i="4"/>
  <c r="X11" i="4"/>
  <c r="AD11" i="4"/>
  <c r="W12" i="4"/>
  <c r="X12" i="4"/>
  <c r="Z12" i="4"/>
  <c r="W13" i="4"/>
  <c r="X13" i="4"/>
  <c r="Z13" i="4"/>
  <c r="W14" i="4"/>
  <c r="AA14" i="4" s="1"/>
  <c r="X14" i="4"/>
  <c r="AB14" i="4"/>
  <c r="W15" i="4"/>
  <c r="X15" i="4"/>
  <c r="AB15" i="4"/>
  <c r="Z15" i="4"/>
  <c r="W16" i="4"/>
  <c r="X16" i="4"/>
  <c r="AB16" i="4"/>
  <c r="Z16" i="4"/>
  <c r="W17" i="4"/>
  <c r="X17" i="4"/>
  <c r="AC17" i="4"/>
  <c r="Z17" i="4"/>
  <c r="W18" i="4"/>
  <c r="X18" i="4"/>
  <c r="Z18" i="4"/>
  <c r="W19" i="4"/>
  <c r="X19" i="4"/>
  <c r="AB19" i="4"/>
  <c r="Z19" i="4"/>
  <c r="W20" i="4"/>
  <c r="X20" i="4"/>
  <c r="Z20" i="4"/>
  <c r="W21" i="4"/>
  <c r="X21" i="4"/>
  <c r="AB21" i="4"/>
  <c r="Z21" i="4"/>
  <c r="W22" i="4"/>
  <c r="X22" i="4"/>
  <c r="Z22" i="4"/>
  <c r="W23" i="4"/>
  <c r="X23" i="4"/>
  <c r="AC23" i="4"/>
  <c r="Z23" i="4"/>
  <c r="W24" i="4"/>
  <c r="X24" i="4"/>
  <c r="Z24" i="4"/>
  <c r="W25" i="4"/>
  <c r="X25" i="4"/>
  <c r="AD25" i="4"/>
  <c r="Z25" i="4"/>
  <c r="W26" i="4"/>
  <c r="X26" i="4"/>
  <c r="Z26" i="4"/>
  <c r="W27" i="4"/>
  <c r="X27" i="4"/>
  <c r="AB27" i="4"/>
  <c r="Z27" i="4"/>
  <c r="W28" i="4"/>
  <c r="X28" i="4"/>
  <c r="AB28" i="4"/>
  <c r="Z28" i="4"/>
  <c r="W29" i="4"/>
  <c r="X29" i="4"/>
  <c r="AB29" i="4"/>
  <c r="Z29" i="4"/>
  <c r="W30" i="4"/>
  <c r="X30" i="4"/>
  <c r="Z30" i="4"/>
  <c r="W31" i="4"/>
  <c r="X31" i="4"/>
  <c r="AB31" i="4"/>
  <c r="Z31" i="4"/>
  <c r="W32" i="4"/>
  <c r="X32" i="4"/>
  <c r="Z32" i="4"/>
  <c r="W33" i="4"/>
  <c r="X33" i="4"/>
  <c r="AB33" i="4"/>
  <c r="Z33" i="4"/>
  <c r="W34" i="4"/>
  <c r="X34" i="4"/>
  <c r="Z34" i="4"/>
  <c r="W35" i="4"/>
  <c r="X35" i="4"/>
  <c r="AB35" i="4"/>
  <c r="Z35" i="4"/>
  <c r="W36" i="4"/>
  <c r="X36" i="4"/>
  <c r="AB36" i="4"/>
  <c r="Z36" i="4"/>
  <c r="W37" i="4"/>
  <c r="X37" i="4"/>
  <c r="AD37" i="4"/>
  <c r="Z37" i="4"/>
  <c r="W38" i="4"/>
  <c r="X38" i="4"/>
  <c r="AC38" i="4"/>
  <c r="Z38" i="4"/>
  <c r="W39" i="4"/>
  <c r="X39" i="4"/>
  <c r="AC39" i="4"/>
  <c r="Z39" i="4"/>
  <c r="W40" i="4"/>
  <c r="X40" i="4"/>
  <c r="Z40" i="4"/>
  <c r="W41" i="4"/>
  <c r="X41" i="4"/>
  <c r="AD41" i="4"/>
  <c r="Z41" i="4"/>
  <c r="W42" i="4"/>
  <c r="X42" i="4"/>
  <c r="AB42" i="4"/>
  <c r="Z42" i="4"/>
  <c r="W43" i="4"/>
  <c r="X43" i="4"/>
  <c r="AC43" i="4"/>
  <c r="Z43" i="4"/>
  <c r="W44" i="4"/>
  <c r="X44" i="4"/>
  <c r="AB44" i="4"/>
  <c r="Z44" i="4"/>
  <c r="W45" i="4"/>
  <c r="X45" i="4"/>
  <c r="AB45" i="4"/>
  <c r="Z45" i="4"/>
  <c r="W46" i="4"/>
  <c r="X46" i="4"/>
  <c r="Z46" i="4"/>
  <c r="W47" i="4"/>
  <c r="X47" i="4"/>
  <c r="AD47" i="4"/>
  <c r="Z47" i="4"/>
  <c r="W48" i="4"/>
  <c r="X48" i="4"/>
  <c r="AC48" i="4"/>
  <c r="Z48" i="4"/>
  <c r="W49" i="4"/>
  <c r="X49" i="4"/>
  <c r="AB49" i="4"/>
  <c r="Z49" i="4"/>
  <c r="W50" i="4"/>
  <c r="X50" i="4"/>
  <c r="Z50" i="4"/>
  <c r="W51" i="4"/>
  <c r="X51" i="4"/>
  <c r="Z51" i="4"/>
  <c r="W52" i="4"/>
  <c r="X52" i="4"/>
  <c r="AB52" i="4"/>
  <c r="Z52" i="4"/>
  <c r="W53" i="4"/>
  <c r="X53" i="4"/>
  <c r="AB53" i="4"/>
  <c r="Z53" i="4"/>
  <c r="W54" i="4"/>
  <c r="X54" i="4"/>
  <c r="AD54" i="4"/>
  <c r="Z54" i="4"/>
  <c r="W55" i="4"/>
  <c r="X55" i="4"/>
  <c r="AC55" i="4"/>
  <c r="Z55" i="4"/>
  <c r="W56" i="4"/>
  <c r="X56" i="4"/>
  <c r="AD56" i="4"/>
  <c r="Z56" i="4"/>
  <c r="W57" i="4"/>
  <c r="X57" i="4"/>
  <c r="AB57" i="4"/>
  <c r="Z57" i="4"/>
  <c r="W58" i="4"/>
  <c r="X58" i="4"/>
  <c r="AD58" i="4"/>
  <c r="Z58" i="4"/>
  <c r="W59" i="4"/>
  <c r="X59" i="4"/>
  <c r="AD59" i="4"/>
  <c r="Z59" i="4"/>
  <c r="W60" i="4"/>
  <c r="X60" i="4"/>
  <c r="AB60" i="4"/>
  <c r="Z60" i="4"/>
  <c r="W61" i="4"/>
  <c r="X61" i="4"/>
  <c r="Z61" i="4"/>
  <c r="W62" i="4"/>
  <c r="X62" i="4"/>
  <c r="AD62" i="4"/>
  <c r="Z62" i="4"/>
  <c r="W63" i="4"/>
  <c r="X63" i="4"/>
  <c r="AB63" i="4"/>
  <c r="Z63" i="4"/>
  <c r="W64" i="4"/>
  <c r="X64" i="4"/>
  <c r="AC64" i="4"/>
  <c r="Z64" i="4"/>
  <c r="W65" i="4"/>
  <c r="X65" i="4"/>
  <c r="AD65" i="4"/>
  <c r="Z65" i="4"/>
  <c r="W66" i="4"/>
  <c r="X66" i="4"/>
  <c r="AB66" i="4"/>
  <c r="Z66" i="4"/>
  <c r="W67" i="4"/>
  <c r="X67" i="4"/>
  <c r="AB67" i="4"/>
  <c r="Z67" i="4"/>
  <c r="W68" i="4"/>
  <c r="X68" i="4"/>
  <c r="AD68" i="4"/>
  <c r="Z68" i="4"/>
  <c r="W69" i="4"/>
  <c r="X69" i="4"/>
  <c r="Z69" i="4"/>
  <c r="W70" i="4"/>
  <c r="X70" i="4"/>
  <c r="AD70" i="4"/>
  <c r="Z70" i="4"/>
  <c r="W71" i="4"/>
  <c r="X71" i="4"/>
  <c r="AD71" i="4"/>
  <c r="Z71" i="4"/>
  <c r="W72" i="4"/>
  <c r="X72" i="4"/>
  <c r="AD72" i="4"/>
  <c r="Z72" i="4"/>
  <c r="W73" i="4"/>
  <c r="X73" i="4"/>
  <c r="AC73" i="4"/>
  <c r="Z73" i="4"/>
  <c r="W74" i="4"/>
  <c r="X74" i="4"/>
  <c r="Z74" i="4"/>
  <c r="W75" i="4"/>
  <c r="X75" i="4"/>
  <c r="AB75" i="4"/>
  <c r="Z75" i="4"/>
  <c r="W76" i="4"/>
  <c r="X76" i="4"/>
  <c r="AC76" i="4"/>
  <c r="Z76" i="4"/>
  <c r="W77" i="4"/>
  <c r="X77" i="4"/>
  <c r="AD77" i="4"/>
  <c r="Z77" i="4"/>
  <c r="W78" i="4"/>
  <c r="X78" i="4"/>
  <c r="AC78" i="4"/>
  <c r="Z78" i="4"/>
  <c r="W79" i="4"/>
  <c r="X79" i="4"/>
  <c r="Z79" i="4"/>
  <c r="W80" i="4"/>
  <c r="X80" i="4"/>
  <c r="Z80" i="4"/>
  <c r="W81" i="4"/>
  <c r="X81" i="4"/>
  <c r="AD81" i="4"/>
  <c r="Z81" i="4"/>
  <c r="W82" i="4"/>
  <c r="X82" i="4"/>
  <c r="AC82" i="4"/>
  <c r="Z82" i="4"/>
  <c r="W83" i="4"/>
  <c r="X83" i="4"/>
  <c r="AD83" i="4"/>
  <c r="Z83" i="4"/>
  <c r="W84" i="4"/>
  <c r="X84" i="4"/>
  <c r="Z84" i="4"/>
  <c r="W85" i="4"/>
  <c r="X85" i="4"/>
  <c r="AB85" i="4"/>
  <c r="Z85" i="4"/>
  <c r="W86" i="4"/>
  <c r="X86" i="4"/>
  <c r="Z86" i="4"/>
  <c r="W87" i="4"/>
  <c r="X87" i="4"/>
  <c r="AB87" i="4"/>
  <c r="Z87" i="4"/>
  <c r="W88" i="4"/>
  <c r="X88" i="4"/>
  <c r="AC88" i="4"/>
  <c r="Z88" i="4"/>
  <c r="W89" i="4"/>
  <c r="X89" i="4"/>
  <c r="AD89" i="4"/>
  <c r="Z89" i="4"/>
  <c r="W90" i="4"/>
  <c r="X90" i="4"/>
  <c r="Z90" i="4"/>
  <c r="W91" i="4"/>
  <c r="X91" i="4"/>
  <c r="AC91" i="4"/>
  <c r="Z91" i="4"/>
  <c r="W92" i="4"/>
  <c r="X92" i="4"/>
  <c r="Z92" i="4"/>
  <c r="W93" i="4"/>
  <c r="X93" i="4"/>
  <c r="AB93" i="4"/>
  <c r="Z93" i="4"/>
  <c r="W94" i="4"/>
  <c r="X94" i="4"/>
  <c r="AC94" i="4"/>
  <c r="Z94" i="4"/>
  <c r="W95" i="4"/>
  <c r="X95" i="4"/>
  <c r="AC95" i="4"/>
  <c r="Z95" i="4"/>
  <c r="W96" i="4"/>
  <c r="X96" i="4"/>
  <c r="AD96" i="4"/>
  <c r="Z96" i="4"/>
  <c r="W97" i="4"/>
  <c r="X97" i="4"/>
  <c r="Z97" i="4"/>
  <c r="W98" i="4"/>
  <c r="X98" i="4"/>
  <c r="AC98" i="4"/>
  <c r="Z98" i="4"/>
  <c r="W99" i="4"/>
  <c r="X99" i="4"/>
  <c r="AB99" i="4"/>
  <c r="Z99" i="4"/>
  <c r="W100" i="4"/>
  <c r="X100" i="4"/>
  <c r="AC100" i="4"/>
  <c r="Z100" i="4"/>
  <c r="W101" i="4"/>
  <c r="X101" i="4"/>
  <c r="AD101" i="4"/>
  <c r="Z101" i="4"/>
  <c r="W102" i="4"/>
  <c r="X102" i="4"/>
  <c r="AC102" i="4"/>
  <c r="Z102" i="4"/>
  <c r="W103" i="4"/>
  <c r="X103" i="4"/>
  <c r="Z103" i="4"/>
  <c r="W104" i="4"/>
  <c r="X104" i="4"/>
  <c r="AD104" i="4"/>
  <c r="Z104" i="4"/>
  <c r="W105" i="4"/>
  <c r="X105" i="4"/>
  <c r="AB105" i="4"/>
  <c r="Z105" i="4"/>
  <c r="W106" i="4"/>
  <c r="X106" i="4"/>
  <c r="Z106" i="4"/>
  <c r="X9" i="4"/>
  <c r="X8" i="4"/>
  <c r="A357" i="2"/>
  <c r="N37" i="1" s="1"/>
  <c r="A356" i="2"/>
  <c r="M37" i="1" s="1"/>
  <c r="A354" i="2"/>
  <c r="A353" i="2"/>
  <c r="B351" i="2"/>
  <c r="B350" i="2"/>
  <c r="B349" i="2"/>
  <c r="B348" i="2"/>
  <c r="B347" i="2"/>
  <c r="B346" i="2"/>
  <c r="A345" i="2"/>
  <c r="A343" i="2"/>
  <c r="A342" i="2"/>
  <c r="A340" i="2"/>
  <c r="A339" i="2"/>
  <c r="B338" i="2"/>
  <c r="A337" i="2"/>
  <c r="A336" i="2"/>
  <c r="A334" i="2"/>
  <c r="A333" i="2"/>
  <c r="A331" i="2"/>
  <c r="A330" i="2"/>
  <c r="A328" i="2"/>
  <c r="A327" i="2"/>
  <c r="A325" i="2"/>
  <c r="A324" i="2"/>
  <c r="A322" i="2"/>
  <c r="A321" i="2"/>
  <c r="A319" i="2"/>
  <c r="A318" i="2"/>
  <c r="A316" i="2"/>
  <c r="A315" i="2"/>
  <c r="A313" i="2"/>
  <c r="A312" i="2"/>
  <c r="A310" i="2"/>
  <c r="A309" i="2"/>
  <c r="B307" i="2"/>
  <c r="B306" i="2"/>
  <c r="D305" i="2"/>
  <c r="B305" i="2"/>
  <c r="A304" i="2"/>
  <c r="A302" i="2"/>
  <c r="A301" i="2"/>
  <c r="A300" i="2"/>
  <c r="A299" i="2"/>
  <c r="A298" i="2"/>
  <c r="A297" i="2"/>
  <c r="A296" i="2"/>
  <c r="A293" i="2"/>
  <c r="K1" i="1" s="1"/>
  <c r="A290" i="2"/>
  <c r="A289" i="2"/>
  <c r="A288" i="2"/>
  <c r="A287" i="2"/>
  <c r="J11" i="1" s="1"/>
  <c r="A286" i="2"/>
  <c r="J9" i="1" s="1"/>
  <c r="A285" i="2"/>
  <c r="J7" i="1" s="1"/>
  <c r="A284" i="2"/>
  <c r="A283" i="2"/>
  <c r="A281" i="2"/>
  <c r="J1" i="1" s="1"/>
  <c r="A279" i="2"/>
  <c r="A277" i="2"/>
  <c r="A276" i="2"/>
  <c r="A273" i="2"/>
  <c r="A272" i="2"/>
  <c r="A271" i="2"/>
  <c r="A270" i="2"/>
  <c r="A269" i="2"/>
  <c r="A268" i="2"/>
  <c r="A267" i="2"/>
  <c r="A266" i="2"/>
  <c r="A265" i="2"/>
  <c r="A264" i="2"/>
  <c r="A263" i="2"/>
  <c r="A262" i="2"/>
  <c r="A261" i="2"/>
  <c r="A260" i="2"/>
  <c r="A259" i="2"/>
  <c r="A258" i="2"/>
  <c r="A257" i="2"/>
  <c r="A256" i="2"/>
  <c r="A255" i="2"/>
  <c r="A254" i="2"/>
  <c r="A253" i="2"/>
  <c r="A252" i="2"/>
  <c r="A251" i="2"/>
  <c r="A250" i="2"/>
  <c r="A249" i="2"/>
  <c r="A247" i="2"/>
  <c r="D1" i="1" s="1"/>
  <c r="A245" i="2"/>
  <c r="C2" i="1" s="1"/>
  <c r="A244" i="2"/>
  <c r="C1" i="1" s="1"/>
  <c r="A242" i="2"/>
  <c r="B2" i="1" s="1"/>
  <c r="A241" i="2"/>
  <c r="A239" i="2"/>
  <c r="A2" i="1" s="1"/>
  <c r="A238" i="2"/>
  <c r="A1" i="1" s="1"/>
  <c r="A234" i="2"/>
  <c r="A233" i="2"/>
  <c r="A232" i="2"/>
  <c r="A231" i="2"/>
  <c r="A230" i="2"/>
  <c r="A229" i="2"/>
  <c r="A228" i="2"/>
  <c r="A227" i="2"/>
  <c r="A226" i="2"/>
  <c r="A225" i="2"/>
  <c r="A224" i="2"/>
  <c r="A223" i="2"/>
  <c r="A222" i="2"/>
  <c r="A221" i="2"/>
  <c r="A220" i="2"/>
  <c r="A219" i="2"/>
  <c r="A218" i="2"/>
  <c r="A217" i="2"/>
  <c r="A216" i="2"/>
  <c r="A215" i="2"/>
  <c r="A214" i="2"/>
  <c r="A213" i="2"/>
  <c r="A212" i="2"/>
  <c r="A211" i="2"/>
  <c r="A210" i="2"/>
  <c r="A209" i="2"/>
  <c r="A208" i="2"/>
  <c r="A207" i="2"/>
  <c r="A206" i="2"/>
  <c r="A205" i="2"/>
  <c r="A204" i="2"/>
  <c r="A203" i="2"/>
  <c r="A202" i="2"/>
  <c r="A201" i="2"/>
  <c r="A200" i="2"/>
  <c r="A199" i="2"/>
  <c r="A198" i="2"/>
  <c r="A197" i="2"/>
  <c r="A196" i="2"/>
  <c r="A195" i="2"/>
  <c r="A194" i="2"/>
  <c r="A193" i="2"/>
  <c r="A192" i="2"/>
  <c r="A191" i="2"/>
  <c r="A190" i="2"/>
  <c r="A189" i="2"/>
  <c r="A188" i="2"/>
  <c r="A187" i="2"/>
  <c r="A186" i="2"/>
  <c r="A185" i="2"/>
  <c r="A184" i="2"/>
  <c r="A183" i="2"/>
  <c r="A182" i="2"/>
  <c r="A181" i="2"/>
  <c r="A180" i="2"/>
  <c r="A179" i="2"/>
  <c r="A178" i="2"/>
  <c r="A177" i="2"/>
  <c r="A176" i="2"/>
  <c r="A175" i="2"/>
  <c r="A174" i="2"/>
  <c r="A173" i="2"/>
  <c r="A172" i="2"/>
  <c r="A171" i="2"/>
  <c r="A170" i="2"/>
  <c r="A168" i="2"/>
  <c r="A167" i="2"/>
  <c r="J1" i="5" s="1"/>
  <c r="A163" i="2"/>
  <c r="A162" i="2"/>
  <c r="A161" i="2"/>
  <c r="A160" i="2"/>
  <c r="A159" i="2"/>
  <c r="A158" i="2"/>
  <c r="A157" i="2"/>
  <c r="A156" i="2"/>
  <c r="A155" i="2"/>
  <c r="A154" i="2"/>
  <c r="A153" i="2"/>
  <c r="A152" i="2"/>
  <c r="A151" i="2"/>
  <c r="A150" i="2"/>
  <c r="A149" i="2"/>
  <c r="A148" i="2"/>
  <c r="A147" i="2"/>
  <c r="A146" i="2"/>
  <c r="A145" i="2"/>
  <c r="A144" i="2"/>
  <c r="A143" i="2"/>
  <c r="A142" i="2"/>
  <c r="A141" i="2"/>
  <c r="A140" i="2"/>
  <c r="A139" i="2"/>
  <c r="A138" i="2"/>
  <c r="A137" i="2"/>
  <c r="A136" i="2"/>
  <c r="A135" i="2"/>
  <c r="A134" i="2"/>
  <c r="A133" i="2"/>
  <c r="A132" i="2"/>
  <c r="A131" i="2"/>
  <c r="A130" i="2"/>
  <c r="A129" i="2"/>
  <c r="A128" i="2"/>
  <c r="A127" i="2"/>
  <c r="A126" i="2"/>
  <c r="A125" i="2"/>
  <c r="A124" i="2"/>
  <c r="A123" i="2"/>
  <c r="A122" i="2"/>
  <c r="A121" i="2"/>
  <c r="A120" i="2"/>
  <c r="A119" i="2"/>
  <c r="A118" i="2"/>
  <c r="A117" i="2"/>
  <c r="A116" i="2"/>
  <c r="A115" i="2"/>
  <c r="A114" i="2"/>
  <c r="E3" i="4" s="1"/>
  <c r="A113" i="2"/>
  <c r="A112" i="2"/>
  <c r="E1" i="4" s="1"/>
  <c r="A109" i="2"/>
  <c r="M43" i="1" s="1"/>
  <c r="A108" i="2"/>
  <c r="M42" i="1" s="1"/>
  <c r="A107" i="2"/>
  <c r="M41" i="1" s="1"/>
  <c r="A106" i="2"/>
  <c r="A105" i="2"/>
  <c r="A104" i="2"/>
  <c r="A103" i="2"/>
  <c r="A102" i="2"/>
  <c r="A100" i="2"/>
  <c r="A99" i="2"/>
  <c r="A98" i="2"/>
  <c r="A97" i="2"/>
  <c r="A96" i="2"/>
  <c r="A95" i="2"/>
  <c r="A94" i="2"/>
  <c r="A93" i="2"/>
  <c r="A92" i="2"/>
  <c r="A91" i="2"/>
  <c r="A90" i="2"/>
  <c r="A89" i="2"/>
  <c r="A88" i="2"/>
  <c r="A87" i="2"/>
  <c r="A86" i="2"/>
  <c r="A85" i="2"/>
  <c r="A84" i="2"/>
  <c r="A83" i="2"/>
  <c r="A82" i="2"/>
  <c r="A81" i="2"/>
  <c r="A80" i="2"/>
  <c r="A79" i="2"/>
  <c r="A78" i="2"/>
  <c r="A71" i="2"/>
  <c r="A70" i="2"/>
  <c r="A66" i="2"/>
  <c r="A65" i="2"/>
  <c r="A62" i="2"/>
  <c r="A61" i="2"/>
  <c r="A57" i="2"/>
  <c r="A56" i="2"/>
  <c r="A53" i="2"/>
  <c r="A52" i="2"/>
  <c r="A48" i="2"/>
  <c r="A47" i="2"/>
  <c r="A39" i="2"/>
  <c r="A38" i="2"/>
  <c r="A37" i="2"/>
  <c r="A36" i="2"/>
  <c r="A31" i="2"/>
  <c r="A30" i="2"/>
  <c r="A29" i="2"/>
  <c r="A28" i="2"/>
  <c r="A23" i="2"/>
  <c r="A21" i="2"/>
  <c r="A20" i="2"/>
  <c r="A14" i="2"/>
  <c r="A13" i="2"/>
  <c r="A12" i="2"/>
  <c r="A11" i="2"/>
  <c r="A10" i="2"/>
  <c r="A6" i="2"/>
  <c r="B5" i="2"/>
  <c r="B4" i="2"/>
  <c r="B3" i="2"/>
  <c r="B2" i="2"/>
  <c r="W10" i="4"/>
  <c r="AA10" i="4" s="1"/>
  <c r="U17" i="4" l="1"/>
  <c r="U11" i="4"/>
  <c r="U29" i="4"/>
  <c r="U43" i="4"/>
  <c r="AL21" i="5"/>
  <c r="AL15" i="5"/>
  <c r="J12" i="5"/>
  <c r="Y12" i="5"/>
  <c r="Y4" i="5" s="1"/>
  <c r="AL33" i="5"/>
  <c r="AL47" i="5"/>
  <c r="AL45" i="5"/>
  <c r="U46" i="4"/>
  <c r="U207" i="4"/>
  <c r="U117" i="4"/>
  <c r="U150" i="4"/>
  <c r="U199" i="4"/>
  <c r="U145" i="4"/>
  <c r="U151" i="4"/>
  <c r="U198" i="4"/>
  <c r="U116" i="4"/>
  <c r="U115" i="4"/>
  <c r="U160" i="4"/>
  <c r="U128" i="4"/>
  <c r="U146" i="4"/>
  <c r="U107" i="4"/>
  <c r="U130" i="4"/>
  <c r="U192" i="4"/>
  <c r="U153" i="4"/>
  <c r="U167" i="4"/>
  <c r="U158" i="4"/>
  <c r="U118" i="4"/>
  <c r="U175" i="4"/>
  <c r="U206" i="4"/>
  <c r="U113" i="4"/>
  <c r="U142" i="4"/>
  <c r="U183" i="4"/>
  <c r="U141" i="4"/>
  <c r="U147" i="4"/>
  <c r="U197" i="4"/>
  <c r="U190" i="4"/>
  <c r="U186" i="4"/>
  <c r="U156" i="4"/>
  <c r="U124" i="4"/>
  <c r="U138" i="4"/>
  <c r="U176" i="4"/>
  <c r="U179" i="4"/>
  <c r="U152" i="4"/>
  <c r="U112" i="4"/>
  <c r="U162" i="4"/>
  <c r="U159" i="4"/>
  <c r="U133" i="4"/>
  <c r="U195" i="4"/>
  <c r="U178" i="4"/>
  <c r="U189" i="4"/>
  <c r="U187" i="4"/>
  <c r="U126" i="4"/>
  <c r="U177" i="4"/>
  <c r="U200" i="4"/>
  <c r="U120" i="4"/>
  <c r="U205" i="4"/>
  <c r="U108" i="4"/>
  <c r="U134" i="4"/>
  <c r="U171" i="4"/>
  <c r="U137" i="4"/>
  <c r="U143" i="4"/>
  <c r="U196" i="4"/>
  <c r="U174" i="4"/>
  <c r="U110" i="4"/>
  <c r="U170" i="4"/>
  <c r="U127" i="4"/>
  <c r="U194" i="4"/>
  <c r="U154" i="4"/>
  <c r="U201" i="4"/>
  <c r="U168" i="4"/>
  <c r="U204" i="4"/>
  <c r="U148" i="4"/>
  <c r="U121" i="4"/>
  <c r="U136" i="4"/>
  <c r="U172" i="4"/>
  <c r="U109" i="4"/>
  <c r="U164" i="4"/>
  <c r="U203" i="4"/>
  <c r="U135" i="4"/>
  <c r="U122" i="4"/>
  <c r="U161" i="4"/>
  <c r="U129" i="4"/>
  <c r="U188" i="4"/>
  <c r="U182" i="4"/>
  <c r="U163" i="4"/>
  <c r="U193" i="4"/>
  <c r="U144" i="4"/>
  <c r="U155" i="4"/>
  <c r="U191" i="4"/>
  <c r="U114" i="4"/>
  <c r="U157" i="4"/>
  <c r="U185" i="4"/>
  <c r="U139" i="4"/>
  <c r="U181" i="4"/>
  <c r="U111" i="4"/>
  <c r="U184" i="4"/>
  <c r="U119" i="4"/>
  <c r="U202" i="4"/>
  <c r="U125" i="4"/>
  <c r="U169" i="4"/>
  <c r="U140" i="4"/>
  <c r="U180" i="4"/>
  <c r="U173" i="4"/>
  <c r="U131" i="4"/>
  <c r="U165" i="4"/>
  <c r="U149" i="4"/>
  <c r="U123" i="4"/>
  <c r="U166" i="4"/>
  <c r="U132" i="4"/>
  <c r="U40" i="4"/>
  <c r="U18" i="4"/>
  <c r="U19" i="4"/>
  <c r="U14" i="4"/>
  <c r="U20" i="4"/>
  <c r="U27" i="4"/>
  <c r="A305" i="2"/>
  <c r="U26" i="4"/>
  <c r="U28" i="4"/>
  <c r="U8" i="4"/>
  <c r="AL12" i="5" s="1"/>
  <c r="U16" i="4"/>
  <c r="U52" i="4"/>
  <c r="AA11" i="4"/>
  <c r="AC15" i="4"/>
  <c r="AD15" i="4"/>
  <c r="Z11" i="4"/>
  <c r="Z14" i="4"/>
  <c r="AE14" i="4" s="1"/>
  <c r="C5" i="5"/>
  <c r="AB13" i="4"/>
  <c r="AC13" i="4"/>
  <c r="AE13" i="4" s="1"/>
  <c r="U21" i="4"/>
  <c r="U44" i="4"/>
  <c r="U15" i="4"/>
  <c r="U50" i="4"/>
  <c r="U51" i="4"/>
  <c r="U31" i="4"/>
  <c r="AC33" i="4"/>
  <c r="U35" i="4"/>
  <c r="AC11" i="4"/>
  <c r="Z10" i="4"/>
  <c r="AB55" i="4"/>
  <c r="AC59" i="4"/>
  <c r="AD43" i="4"/>
  <c r="AC53" i="4"/>
  <c r="AD21" i="4"/>
  <c r="AD33" i="4"/>
  <c r="AC49" i="4"/>
  <c r="U9" i="4"/>
  <c r="AD17" i="4"/>
  <c r="AD49" i="4"/>
  <c r="U38" i="4"/>
  <c r="U23" i="4"/>
  <c r="U39" i="4"/>
  <c r="AB65" i="4"/>
  <c r="U13" i="4"/>
  <c r="AB25" i="4"/>
  <c r="U33" i="4"/>
  <c r="U25" i="4"/>
  <c r="U22" i="4"/>
  <c r="AC21" i="4"/>
  <c r="U34" i="4"/>
  <c r="AC41" i="4"/>
  <c r="U45" i="4"/>
  <c r="U10" i="4"/>
  <c r="AB41" i="4"/>
  <c r="U12" i="4"/>
  <c r="AC25" i="4"/>
  <c r="U57" i="4"/>
  <c r="U32" i="4"/>
  <c r="AB73" i="4"/>
  <c r="AB102" i="4"/>
  <c r="AC89" i="4"/>
  <c r="AC57" i="4"/>
  <c r="AD53" i="4"/>
  <c r="AC65" i="4"/>
  <c r="AD57" i="4"/>
  <c r="AD73" i="4"/>
  <c r="AB101" i="4"/>
  <c r="AD98" i="4"/>
  <c r="AC93" i="4"/>
  <c r="AC85" i="4"/>
  <c r="AD102" i="4"/>
  <c r="AD93" i="4"/>
  <c r="AC101" i="4"/>
  <c r="AC105" i="4"/>
  <c r="AB98" i="4"/>
  <c r="AB81" i="4"/>
  <c r="AD85" i="4"/>
  <c r="AD105" i="4"/>
  <c r="AB89" i="4"/>
  <c r="AC81" i="4"/>
  <c r="AD39" i="4"/>
  <c r="AB59" i="4"/>
  <c r="AC31" i="4"/>
  <c r="AC19" i="4"/>
  <c r="AD55" i="4"/>
  <c r="AD87" i="4"/>
  <c r="AB39" i="4"/>
  <c r="AC63" i="4"/>
  <c r="AC27" i="4"/>
  <c r="AB43" i="4"/>
  <c r="AB95" i="4"/>
  <c r="AC87" i="4"/>
  <c r="AD63" i="4"/>
  <c r="AC47" i="4"/>
  <c r="AD91" i="4"/>
  <c r="AD95" i="4"/>
  <c r="AD27" i="4"/>
  <c r="AB47" i="4"/>
  <c r="AB91" i="4"/>
  <c r="AD19" i="4"/>
  <c r="AD16" i="4"/>
  <c r="AC104" i="4"/>
  <c r="AC36" i="4"/>
  <c r="AD88" i="4"/>
  <c r="AB104" i="4"/>
  <c r="AD13" i="4"/>
  <c r="AC96" i="4"/>
  <c r="AB96" i="4"/>
  <c r="C5" i="4"/>
  <c r="C9" i="5"/>
  <c r="B5" i="4"/>
  <c r="B9" i="5"/>
  <c r="AD86" i="4"/>
  <c r="AB86" i="4"/>
  <c r="AD80" i="4"/>
  <c r="AC80" i="4"/>
  <c r="AB32" i="4"/>
  <c r="AD32" i="4"/>
  <c r="AB18" i="4"/>
  <c r="AC18" i="4"/>
  <c r="AB80" i="4"/>
  <c r="AB90" i="4"/>
  <c r="AD90" i="4"/>
  <c r="AC90" i="4"/>
  <c r="AD34" i="4"/>
  <c r="AC34" i="4"/>
  <c r="AB30" i="4"/>
  <c r="AD30" i="4"/>
  <c r="AD64" i="4"/>
  <c r="AC70" i="4"/>
  <c r="AC32" i="4"/>
  <c r="AC54" i="4"/>
  <c r="AD42" i="4"/>
  <c r="AC86" i="4"/>
  <c r="AB48" i="4"/>
  <c r="AB70" i="4"/>
  <c r="AC68" i="4"/>
  <c r="AD78" i="4"/>
  <c r="AD44" i="4"/>
  <c r="AC58" i="4"/>
  <c r="AB58" i="4"/>
  <c r="AD40" i="4"/>
  <c r="AB40" i="4"/>
  <c r="AC22" i="4"/>
  <c r="AD22" i="4"/>
  <c r="AB22" i="4"/>
  <c r="AB20" i="4"/>
  <c r="AD20" i="4"/>
  <c r="AC20" i="4"/>
  <c r="AC30" i="4"/>
  <c r="AD48" i="4"/>
  <c r="AD52" i="4"/>
  <c r="AD18" i="4"/>
  <c r="AB54" i="4"/>
  <c r="AD36" i="4"/>
  <c r="AC42" i="4"/>
  <c r="AB88" i="4"/>
  <c r="AB68" i="4"/>
  <c r="AB78" i="4"/>
  <c r="AC44" i="4"/>
  <c r="AC52" i="4"/>
  <c r="A59" i="2"/>
  <c r="AC8" i="4"/>
  <c r="AB37" i="4"/>
  <c r="AC37" i="4"/>
  <c r="W8" i="4"/>
  <c r="AE30" i="4"/>
  <c r="AB23" i="4"/>
  <c r="AD31" i="4"/>
  <c r="AE19" i="4"/>
  <c r="AE27" i="4"/>
  <c r="AE22" i="4"/>
  <c r="U104" i="4"/>
  <c r="U105" i="4"/>
  <c r="AE23" i="4"/>
  <c r="AD45" i="4"/>
  <c r="AD76" i="4"/>
  <c r="AB71" i="4"/>
  <c r="AC29" i="4"/>
  <c r="AC40" i="4"/>
  <c r="AD66" i="4"/>
  <c r="AD99" i="4"/>
  <c r="AD29" i="4"/>
  <c r="U85" i="4"/>
  <c r="U86" i="4"/>
  <c r="U94" i="4"/>
  <c r="U93" i="4"/>
  <c r="U106" i="4"/>
  <c r="U90" i="4"/>
  <c r="AC71" i="4"/>
  <c r="AC45" i="4"/>
  <c r="AD67" i="4"/>
  <c r="AC67" i="4"/>
  <c r="AB100" i="4"/>
  <c r="AD14" i="4"/>
  <c r="AD28" i="4"/>
  <c r="AB76" i="4"/>
  <c r="AC56" i="4"/>
  <c r="AD100" i="4"/>
  <c r="AC83" i="4"/>
  <c r="AB82" i="4"/>
  <c r="AC66" i="4"/>
  <c r="AC35" i="4"/>
  <c r="AB56" i="4"/>
  <c r="AC77" i="4"/>
  <c r="AC62" i="4"/>
  <c r="AB83" i="4"/>
  <c r="AD82" i="4"/>
  <c r="AB94" i="4"/>
  <c r="AC99" i="4"/>
  <c r="AD23" i="4"/>
  <c r="AD35" i="4"/>
  <c r="AB34" i="4"/>
  <c r="AC28" i="4"/>
  <c r="AB77" i="4"/>
  <c r="AB62" i="4"/>
  <c r="AD94" i="4"/>
  <c r="A68" i="2"/>
  <c r="AB17" i="4"/>
  <c r="AE17" i="4" s="1"/>
  <c r="AB11" i="4"/>
  <c r="AC14" i="4"/>
  <c r="AC60" i="4"/>
  <c r="AD60" i="4"/>
  <c r="AC16" i="4"/>
  <c r="AD75" i="4"/>
  <c r="AC75" i="4"/>
  <c r="AE42" i="4"/>
  <c r="AE15" i="4"/>
  <c r="AE24" i="4"/>
  <c r="AE71" i="4"/>
  <c r="AF71" i="4" s="1"/>
  <c r="D75" i="5" s="1"/>
  <c r="AE61" i="4"/>
  <c r="AE55" i="4"/>
  <c r="AE100" i="4"/>
  <c r="AE63" i="4"/>
  <c r="AE31" i="4"/>
  <c r="AE87" i="4"/>
  <c r="AE91" i="4"/>
  <c r="AE77" i="4"/>
  <c r="AE93" i="4"/>
  <c r="AE72" i="4"/>
  <c r="AE54" i="4"/>
  <c r="AE36" i="4"/>
  <c r="AE102" i="4"/>
  <c r="AE74" i="4"/>
  <c r="AE60" i="4"/>
  <c r="AE97" i="4"/>
  <c r="AE79" i="4"/>
  <c r="AE40" i="4"/>
  <c r="AE99" i="4"/>
  <c r="AE33" i="4"/>
  <c r="AE105" i="4"/>
  <c r="AE84" i="4"/>
  <c r="AE46" i="4"/>
  <c r="AE64" i="4"/>
  <c r="AE45" i="4"/>
  <c r="V107" i="4"/>
  <c r="AE48" i="4"/>
  <c r="AE82" i="4"/>
  <c r="AE58" i="4"/>
  <c r="AF58" i="4" s="1"/>
  <c r="D62" i="5" s="1"/>
  <c r="AE50" i="4"/>
  <c r="AE16" i="4"/>
  <c r="AE104" i="4"/>
  <c r="AE86" i="4"/>
  <c r="AE21" i="4"/>
  <c r="AE89" i="4"/>
  <c r="AE28" i="4"/>
  <c r="AE44" i="4"/>
  <c r="AE68" i="4"/>
  <c r="AE35" i="4"/>
  <c r="AE56" i="4"/>
  <c r="AF56" i="4" s="1"/>
  <c r="D60" i="5" s="1"/>
  <c r="AE51" i="4"/>
  <c r="AE62" i="4"/>
  <c r="AE20" i="4"/>
  <c r="AE75" i="4"/>
  <c r="AE78" i="4"/>
  <c r="AE49" i="4"/>
  <c r="AE59" i="4"/>
  <c r="AF59" i="4" s="1"/>
  <c r="D63" i="5" s="1"/>
  <c r="AE69" i="4"/>
  <c r="AE85" i="4"/>
  <c r="AE37" i="4"/>
  <c r="AF37" i="4" s="1"/>
  <c r="D41" i="5" s="1"/>
  <c r="AE88" i="4"/>
  <c r="AE81" i="4"/>
  <c r="AE101" i="4"/>
  <c r="AE73" i="4"/>
  <c r="AE52" i="4"/>
  <c r="AE95" i="4"/>
  <c r="AE83" i="4"/>
  <c r="AE53" i="4"/>
  <c r="AE29" i="4"/>
  <c r="AE41" i="4"/>
  <c r="AE92" i="4"/>
  <c r="AE98" i="4"/>
  <c r="AE67" i="4"/>
  <c r="AE65" i="4"/>
  <c r="AE47" i="4"/>
  <c r="AE94" i="4"/>
  <c r="AE26" i="4"/>
  <c r="AE106" i="4"/>
  <c r="AE39" i="4"/>
  <c r="AE25" i="4"/>
  <c r="AE70" i="4"/>
  <c r="AE90" i="4"/>
  <c r="AE18" i="4"/>
  <c r="AE76" i="4"/>
  <c r="AE34" i="4"/>
  <c r="AE103" i="4"/>
  <c r="AE96" i="4"/>
  <c r="AE43" i="4"/>
  <c r="AE57" i="4"/>
  <c r="AE32" i="4"/>
  <c r="AE80" i="4"/>
  <c r="AE38" i="4"/>
  <c r="AE66" i="4"/>
  <c r="AB10" i="4"/>
  <c r="AC10" i="4"/>
  <c r="AD10" i="4"/>
  <c r="A2" i="2"/>
  <c r="A346" i="2"/>
  <c r="U67" i="4"/>
  <c r="AC97" i="4"/>
  <c r="AD97" i="4"/>
  <c r="AB97" i="4"/>
  <c r="AB72" i="4"/>
  <c r="AC72" i="4"/>
  <c r="AD50" i="4"/>
  <c r="AB50" i="4"/>
  <c r="AC50" i="4"/>
  <c r="AB38" i="4"/>
  <c r="AD38" i="4"/>
  <c r="AB26" i="4"/>
  <c r="AC26" i="4"/>
  <c r="AD26" i="4"/>
  <c r="U96" i="4"/>
  <c r="U30" i="4"/>
  <c r="U102" i="4"/>
  <c r="U78" i="4"/>
  <c r="U68" i="4"/>
  <c r="U60" i="4"/>
  <c r="U97" i="4"/>
  <c r="U71" i="4"/>
  <c r="U63" i="4"/>
  <c r="U48" i="4"/>
  <c r="U89" i="4"/>
  <c r="U100" i="4"/>
  <c r="U53" i="4"/>
  <c r="U82" i="4"/>
  <c r="U101" i="4"/>
  <c r="AC106" i="4"/>
  <c r="AD106" i="4"/>
  <c r="AB106" i="4"/>
  <c r="AC103" i="4"/>
  <c r="AB103" i="4"/>
  <c r="AD103" i="4"/>
  <c r="AD92" i="4"/>
  <c r="AB92" i="4"/>
  <c r="AC92" i="4"/>
  <c r="AB84" i="4"/>
  <c r="AC84" i="4"/>
  <c r="AD84" i="4"/>
  <c r="AC79" i="4"/>
  <c r="AD79" i="4"/>
  <c r="AB79" i="4"/>
  <c r="AD74" i="4"/>
  <c r="AB74" i="4"/>
  <c r="AC74" i="4"/>
  <c r="AB69" i="4"/>
  <c r="AC69" i="4"/>
  <c r="AD69" i="4"/>
  <c r="AB61" i="4"/>
  <c r="AC61" i="4"/>
  <c r="AB51" i="4"/>
  <c r="AD51" i="4"/>
  <c r="AC51" i="4"/>
  <c r="AD46" i="4"/>
  <c r="AB46" i="4"/>
  <c r="AC46" i="4"/>
  <c r="AB24" i="4"/>
  <c r="AD24" i="4"/>
  <c r="AC24" i="4"/>
  <c r="AB12" i="4"/>
  <c r="AD12" i="4"/>
  <c r="AC12" i="4"/>
  <c r="U87" i="4"/>
  <c r="U79" i="4"/>
  <c r="U54" i="4"/>
  <c r="U83" i="4"/>
  <c r="U76" i="4"/>
  <c r="U64" i="4"/>
  <c r="U61" i="4"/>
  <c r="U91" i="4"/>
  <c r="U72" i="4"/>
  <c r="U98" i="4"/>
  <c r="U95" i="4"/>
  <c r="U80" i="4"/>
  <c r="U69" i="4"/>
  <c r="U65" i="4"/>
  <c r="U58" i="4"/>
  <c r="U49" i="4"/>
  <c r="U103" i="4"/>
  <c r="U99" i="4"/>
  <c r="U92" i="4"/>
  <c r="U88" i="4"/>
  <c r="U84" i="4"/>
  <c r="U55" i="4"/>
  <c r="U36" i="4"/>
  <c r="U77" i="4"/>
  <c r="U73" i="4"/>
  <c r="U62" i="4"/>
  <c r="U59" i="4"/>
  <c r="U24" i="4"/>
  <c r="U81" i="4"/>
  <c r="U74" i="4"/>
  <c r="U70" i="4"/>
  <c r="U66" i="4"/>
  <c r="U47" i="4"/>
  <c r="U42" i="4"/>
  <c r="U56" i="4"/>
  <c r="U37" i="4"/>
  <c r="U75" i="4"/>
  <c r="AD61" i="4"/>
  <c r="AB64" i="4"/>
  <c r="W9" i="4"/>
  <c r="AL100" i="5" l="1"/>
  <c r="AL13" i="5"/>
  <c r="AK129" i="5"/>
  <c r="AL129" i="5"/>
  <c r="AK198" i="5"/>
  <c r="AL198" i="5"/>
  <c r="AL78" i="5"/>
  <c r="AL59" i="5"/>
  <c r="AL69" i="5"/>
  <c r="AL68" i="5"/>
  <c r="AL75" i="5"/>
  <c r="AL110" i="5"/>
  <c r="AL49" i="5"/>
  <c r="AL17" i="5"/>
  <c r="AL25" i="5"/>
  <c r="AL24" i="5"/>
  <c r="AK153" i="5"/>
  <c r="AL153" i="5"/>
  <c r="AK206" i="5"/>
  <c r="AL206" i="5"/>
  <c r="AL118" i="5"/>
  <c r="AK118" i="5"/>
  <c r="AK133" i="5"/>
  <c r="AL133" i="5"/>
  <c r="AL140" i="5"/>
  <c r="AK140" i="5"/>
  <c r="AK131" i="5"/>
  <c r="AL131" i="5"/>
  <c r="AK138" i="5"/>
  <c r="AL138" i="5"/>
  <c r="AL193" i="5"/>
  <c r="AK193" i="5"/>
  <c r="AL183" i="5"/>
  <c r="AK183" i="5"/>
  <c r="AL151" i="5"/>
  <c r="AK151" i="5"/>
  <c r="AK162" i="5"/>
  <c r="AL162" i="5"/>
  <c r="AK164" i="5"/>
  <c r="AL164" i="5"/>
  <c r="AK121" i="5"/>
  <c r="AL121" i="5"/>
  <c r="AL62" i="5"/>
  <c r="AK192" i="5"/>
  <c r="AL192" i="5"/>
  <c r="AL191" i="5"/>
  <c r="AK191" i="5"/>
  <c r="AL79" i="5"/>
  <c r="AL105" i="5"/>
  <c r="AL101" i="5"/>
  <c r="AL97" i="5"/>
  <c r="AL39" i="5"/>
  <c r="AL56" i="5"/>
  <c r="AL18" i="5"/>
  <c r="AL169" i="5"/>
  <c r="AK169" i="5"/>
  <c r="AK123" i="5"/>
  <c r="AL123" i="5"/>
  <c r="AL195" i="5"/>
  <c r="AK195" i="5"/>
  <c r="AK165" i="5"/>
  <c r="AL165" i="5"/>
  <c r="AK125" i="5"/>
  <c r="AL125" i="5"/>
  <c r="AK174" i="5"/>
  <c r="AL174" i="5"/>
  <c r="AK112" i="5"/>
  <c r="AL112" i="5"/>
  <c r="AK182" i="5"/>
  <c r="AL182" i="5"/>
  <c r="AK180" i="5"/>
  <c r="AL180" i="5"/>
  <c r="AK145" i="5"/>
  <c r="AL145" i="5"/>
  <c r="AL171" i="5"/>
  <c r="AK171" i="5"/>
  <c r="AK119" i="5"/>
  <c r="AL119" i="5"/>
  <c r="AK211" i="5"/>
  <c r="AL211" i="5"/>
  <c r="AL74" i="5"/>
  <c r="AL161" i="5"/>
  <c r="AK161" i="5"/>
  <c r="AL154" i="5"/>
  <c r="AK154" i="5"/>
  <c r="AO154" i="5" s="1"/>
  <c r="AL28" i="5"/>
  <c r="AL86" i="5"/>
  <c r="AL64" i="5"/>
  <c r="AL98" i="5"/>
  <c r="AL36" i="5"/>
  <c r="AL38" i="5"/>
  <c r="AL43" i="5"/>
  <c r="AL20" i="5"/>
  <c r="AL23" i="5"/>
  <c r="AK135" i="5"/>
  <c r="AL135" i="5"/>
  <c r="AK188" i="5"/>
  <c r="AL188" i="5"/>
  <c r="AL159" i="5"/>
  <c r="AK159" i="5"/>
  <c r="AO159" i="5" s="1"/>
  <c r="AL126" i="5"/>
  <c r="AK126" i="5"/>
  <c r="AK152" i="5"/>
  <c r="AL152" i="5"/>
  <c r="AK114" i="5"/>
  <c r="AL114" i="5"/>
  <c r="AK209" i="5"/>
  <c r="AL209" i="5"/>
  <c r="AL199" i="5"/>
  <c r="AK199" i="5"/>
  <c r="AK142" i="5"/>
  <c r="AL142" i="5"/>
  <c r="AL187" i="5"/>
  <c r="AK187" i="5"/>
  <c r="AL157" i="5"/>
  <c r="AK157" i="5"/>
  <c r="AO157" i="5" s="1"/>
  <c r="AK120" i="5"/>
  <c r="AL120" i="5"/>
  <c r="AL50" i="5"/>
  <c r="AL67" i="5"/>
  <c r="AL127" i="5"/>
  <c r="AK127" i="5"/>
  <c r="AK176" i="5"/>
  <c r="AL176" i="5"/>
  <c r="AL175" i="5"/>
  <c r="AK175" i="5"/>
  <c r="AK132" i="5"/>
  <c r="AL132" i="5"/>
  <c r="AL88" i="5"/>
  <c r="AL41" i="5"/>
  <c r="AL87" i="5"/>
  <c r="AL60" i="5"/>
  <c r="AL63" i="5"/>
  <c r="AL96" i="5"/>
  <c r="AL99" i="5"/>
  <c r="AL58" i="5"/>
  <c r="AL57" i="5"/>
  <c r="AL72" i="5"/>
  <c r="AL90" i="5"/>
  <c r="AL61" i="5"/>
  <c r="AL27" i="5"/>
  <c r="AL35" i="5"/>
  <c r="AL22" i="5"/>
  <c r="AL177" i="5"/>
  <c r="AK177" i="5"/>
  <c r="AK115" i="5"/>
  <c r="AL115" i="5"/>
  <c r="AK148" i="5"/>
  <c r="AL148" i="5"/>
  <c r="AL139" i="5"/>
  <c r="AK139" i="5"/>
  <c r="AL208" i="5"/>
  <c r="AK208" i="5"/>
  <c r="AK178" i="5"/>
  <c r="AL178" i="5"/>
  <c r="AK124" i="5"/>
  <c r="AL124" i="5"/>
  <c r="AK137" i="5"/>
  <c r="AL137" i="5"/>
  <c r="AK128" i="5"/>
  <c r="AL128" i="5"/>
  <c r="AL146" i="5"/>
  <c r="AK146" i="5"/>
  <c r="AK196" i="5"/>
  <c r="AL196" i="5"/>
  <c r="AK202" i="5"/>
  <c r="AL202" i="5"/>
  <c r="AL40" i="5"/>
  <c r="AL14" i="5"/>
  <c r="AL201" i="5"/>
  <c r="AK201" i="5"/>
  <c r="AL85" i="5"/>
  <c r="AL80" i="5"/>
  <c r="AL92" i="5"/>
  <c r="AL103" i="5"/>
  <c r="AL82" i="5"/>
  <c r="AL89" i="5"/>
  <c r="AL26" i="5"/>
  <c r="AL42" i="5"/>
  <c r="AL55" i="5"/>
  <c r="AL32" i="5"/>
  <c r="AL44" i="5"/>
  <c r="AK184" i="5"/>
  <c r="AL184" i="5"/>
  <c r="AL185" i="5"/>
  <c r="AK185" i="5"/>
  <c r="AL197" i="5"/>
  <c r="AK197" i="5"/>
  <c r="AK207" i="5"/>
  <c r="AL207" i="5"/>
  <c r="AK172" i="5"/>
  <c r="AL172" i="5"/>
  <c r="AK200" i="5"/>
  <c r="AL200" i="5"/>
  <c r="AK204" i="5"/>
  <c r="AL204" i="5"/>
  <c r="AK163" i="5"/>
  <c r="AL163" i="5"/>
  <c r="AL160" i="5"/>
  <c r="AK160" i="5"/>
  <c r="AK117" i="5"/>
  <c r="AL117" i="5"/>
  <c r="AK134" i="5"/>
  <c r="AL134" i="5"/>
  <c r="AK155" i="5"/>
  <c r="AL155" i="5"/>
  <c r="AL94" i="5"/>
  <c r="AL48" i="5"/>
  <c r="AK122" i="5"/>
  <c r="AL122" i="5"/>
  <c r="AL73" i="5"/>
  <c r="AL66" i="5"/>
  <c r="AL104" i="5"/>
  <c r="AL51" i="5"/>
  <c r="AL77" i="5"/>
  <c r="AL107" i="5"/>
  <c r="AL76" i="5"/>
  <c r="AL91" i="5"/>
  <c r="AL93" i="5"/>
  <c r="AL106" i="5"/>
  <c r="AL71" i="5"/>
  <c r="AL16" i="5"/>
  <c r="AL29" i="5"/>
  <c r="AL54" i="5"/>
  <c r="AL30" i="5"/>
  <c r="AL136" i="5"/>
  <c r="AK136" i="5"/>
  <c r="AL144" i="5"/>
  <c r="AK144" i="5"/>
  <c r="AK143" i="5"/>
  <c r="AL143" i="5"/>
  <c r="AL167" i="5"/>
  <c r="AK167" i="5"/>
  <c r="AL168" i="5"/>
  <c r="AK168" i="5"/>
  <c r="AL205" i="5"/>
  <c r="AK205" i="5"/>
  <c r="AK147" i="5"/>
  <c r="AL147" i="5"/>
  <c r="AL181" i="5"/>
  <c r="AK181" i="5"/>
  <c r="AK166" i="5"/>
  <c r="AL166" i="5"/>
  <c r="AK190" i="5"/>
  <c r="AL190" i="5"/>
  <c r="AL210" i="5"/>
  <c r="AK210" i="5"/>
  <c r="AK111" i="5"/>
  <c r="AL111" i="5"/>
  <c r="AL149" i="5"/>
  <c r="AK149" i="5"/>
  <c r="AL65" i="5"/>
  <c r="AL108" i="5"/>
  <c r="AL31" i="5"/>
  <c r="AL156" i="5"/>
  <c r="AK156" i="5"/>
  <c r="AL84" i="5"/>
  <c r="AL46" i="5"/>
  <c r="AL102" i="5"/>
  <c r="AL83" i="5"/>
  <c r="AL70" i="5"/>
  <c r="AL81" i="5"/>
  <c r="AL53" i="5"/>
  <c r="AL95" i="5"/>
  <c r="AL52" i="5"/>
  <c r="AL34" i="5"/>
  <c r="AL109" i="5"/>
  <c r="AL37" i="5"/>
  <c r="AL19" i="5"/>
  <c r="AK170" i="5"/>
  <c r="AL170" i="5"/>
  <c r="AK173" i="5"/>
  <c r="AL173" i="5"/>
  <c r="AL189" i="5"/>
  <c r="AK189" i="5"/>
  <c r="AK186" i="5"/>
  <c r="AL186" i="5"/>
  <c r="AK113" i="5"/>
  <c r="AL113" i="5"/>
  <c r="AK158" i="5"/>
  <c r="AL158" i="5"/>
  <c r="AL141" i="5"/>
  <c r="AK141" i="5"/>
  <c r="AK130" i="5"/>
  <c r="AL130" i="5"/>
  <c r="AK116" i="5"/>
  <c r="AL116" i="5"/>
  <c r="AK194" i="5"/>
  <c r="AL194" i="5"/>
  <c r="AK179" i="5"/>
  <c r="AL179" i="5"/>
  <c r="AL150" i="5"/>
  <c r="AK150" i="5"/>
  <c r="AL203" i="5"/>
  <c r="AK203" i="5"/>
  <c r="W41" i="5"/>
  <c r="AA41" i="5"/>
  <c r="N41" i="5" s="1"/>
  <c r="AC41" i="5" s="1"/>
  <c r="Q41" i="5" s="1"/>
  <c r="W60" i="5"/>
  <c r="AA60" i="5"/>
  <c r="N60" i="5" s="1"/>
  <c r="AC60" i="5" s="1"/>
  <c r="Q60" i="5" s="1"/>
  <c r="W75" i="5"/>
  <c r="AA75" i="5"/>
  <c r="N75" i="5" s="1"/>
  <c r="AC75" i="5" s="1"/>
  <c r="Q75" i="5" s="1"/>
  <c r="W63" i="5"/>
  <c r="AA63" i="5"/>
  <c r="N63" i="5" s="1"/>
  <c r="AC63" i="5" s="1"/>
  <c r="Q63" i="5" s="1"/>
  <c r="W62" i="5"/>
  <c r="AA62" i="5"/>
  <c r="N62" i="5" s="1"/>
  <c r="AF15" i="4"/>
  <c r="D19" i="5" s="1"/>
  <c r="K12" i="5"/>
  <c r="Z12" i="5" s="1"/>
  <c r="Y6" i="5"/>
  <c r="AE11" i="4"/>
  <c r="AF11" i="4" s="1"/>
  <c r="D15" i="5" s="1"/>
  <c r="AE12" i="4"/>
  <c r="AF12" i="4" s="1"/>
  <c r="D16" i="5" s="1"/>
  <c r="AE10" i="4"/>
  <c r="AF10" i="4" s="1"/>
  <c r="D14" i="5" s="1"/>
  <c r="AF33" i="4"/>
  <c r="D37" i="5" s="1"/>
  <c r="AD8" i="4"/>
  <c r="AF19" i="4"/>
  <c r="D23" i="5" s="1"/>
  <c r="AB8" i="4"/>
  <c r="AF87" i="4"/>
  <c r="D91" i="5" s="1"/>
  <c r="AF76" i="4"/>
  <c r="D80" i="5" s="1"/>
  <c r="AF48" i="4"/>
  <c r="D52" i="5" s="1"/>
  <c r="AF66" i="4"/>
  <c r="D70" i="5" s="1"/>
  <c r="AF35" i="4"/>
  <c r="D39" i="5" s="1"/>
  <c r="AF77" i="4"/>
  <c r="D81" i="5" s="1"/>
  <c r="AF105" i="4"/>
  <c r="D109" i="5" s="1"/>
  <c r="AF49" i="4"/>
  <c r="D53" i="5" s="1"/>
  <c r="AF22" i="4"/>
  <c r="D26" i="5" s="1"/>
  <c r="AF98" i="4"/>
  <c r="D102" i="5" s="1"/>
  <c r="AF17" i="4"/>
  <c r="D21" i="5" s="1"/>
  <c r="AF91" i="4"/>
  <c r="D95" i="5" s="1"/>
  <c r="AF31" i="4"/>
  <c r="D35" i="5" s="1"/>
  <c r="AF40" i="4"/>
  <c r="D44" i="5" s="1"/>
  <c r="AF45" i="4"/>
  <c r="D49" i="5" s="1"/>
  <c r="AF27" i="4"/>
  <c r="D31" i="5" s="1"/>
  <c r="AF36" i="4"/>
  <c r="D40" i="5" s="1"/>
  <c r="AF88" i="4"/>
  <c r="D92" i="5" s="1"/>
  <c r="AF20" i="4"/>
  <c r="D24" i="5" s="1"/>
  <c r="AF90" i="4"/>
  <c r="D94" i="5" s="1"/>
  <c r="AF67" i="4"/>
  <c r="D71" i="5" s="1"/>
  <c r="AF94" i="4"/>
  <c r="D98" i="5" s="1"/>
  <c r="AF42" i="4"/>
  <c r="D46" i="5" s="1"/>
  <c r="AF60" i="4"/>
  <c r="D64" i="5" s="1"/>
  <c r="AE8" i="4"/>
  <c r="Z8" i="4"/>
  <c r="AF30" i="4"/>
  <c r="D34" i="5" s="1"/>
  <c r="AF28" i="4"/>
  <c r="D32" i="5" s="1"/>
  <c r="AF13" i="4"/>
  <c r="D17" i="5" s="1"/>
  <c r="AF95" i="4"/>
  <c r="D99" i="5" s="1"/>
  <c r="AF65" i="4"/>
  <c r="D69" i="5" s="1"/>
  <c r="AF92" i="4"/>
  <c r="D96" i="5" s="1"/>
  <c r="AF16" i="4"/>
  <c r="D20" i="5" s="1"/>
  <c r="AF62" i="4"/>
  <c r="D66" i="5" s="1"/>
  <c r="AF46" i="4"/>
  <c r="D50" i="5" s="1"/>
  <c r="AF70" i="4"/>
  <c r="D74" i="5" s="1"/>
  <c r="AF43" i="4"/>
  <c r="D47" i="5" s="1"/>
  <c r="AF81" i="4"/>
  <c r="D85" i="5" s="1"/>
  <c r="AF93" i="4"/>
  <c r="D97" i="5" s="1"/>
  <c r="Z9" i="4"/>
  <c r="AF57" i="4"/>
  <c r="D61" i="5" s="1"/>
  <c r="AF21" i="4"/>
  <c r="D25" i="5" s="1"/>
  <c r="AF39" i="4"/>
  <c r="D43" i="5" s="1"/>
  <c r="AF97" i="4"/>
  <c r="D101" i="5" s="1"/>
  <c r="AF83" i="4"/>
  <c r="D87" i="5" s="1"/>
  <c r="AF29" i="4"/>
  <c r="D33" i="5" s="1"/>
  <c r="AF82" i="4"/>
  <c r="D86" i="5" s="1"/>
  <c r="AF23" i="4"/>
  <c r="D27" i="5" s="1"/>
  <c r="AF55" i="4"/>
  <c r="D59" i="5" s="1"/>
  <c r="AF99" i="4"/>
  <c r="D103" i="5" s="1"/>
  <c r="AF102" i="4"/>
  <c r="D106" i="5" s="1"/>
  <c r="AF52" i="4"/>
  <c r="D56" i="5" s="1"/>
  <c r="AF64" i="4"/>
  <c r="D68" i="5" s="1"/>
  <c r="AF75" i="4"/>
  <c r="D79" i="5" s="1"/>
  <c r="AF73" i="4"/>
  <c r="D77" i="5" s="1"/>
  <c r="AF63" i="4"/>
  <c r="D67" i="5" s="1"/>
  <c r="AF38" i="4"/>
  <c r="D42" i="5" s="1"/>
  <c r="AF84" i="4"/>
  <c r="D88" i="5" s="1"/>
  <c r="AF86" i="4"/>
  <c r="D90" i="5" s="1"/>
  <c r="AF41" i="4"/>
  <c r="D45" i="5" s="1"/>
  <c r="AF18" i="4"/>
  <c r="D22" i="5" s="1"/>
  <c r="AF78" i="4"/>
  <c r="D82" i="5" s="1"/>
  <c r="AF50" i="4"/>
  <c r="D54" i="5" s="1"/>
  <c r="AF68" i="4"/>
  <c r="D72" i="5" s="1"/>
  <c r="AF100" i="4"/>
  <c r="D104" i="5" s="1"/>
  <c r="AF32" i="4"/>
  <c r="D36" i="5" s="1"/>
  <c r="AF101" i="4"/>
  <c r="D105" i="5" s="1"/>
  <c r="AF44" i="4"/>
  <c r="D48" i="5" s="1"/>
  <c r="AF85" i="4"/>
  <c r="D89" i="5" s="1"/>
  <c r="AF53" i="4"/>
  <c r="D57" i="5" s="1"/>
  <c r="AF72" i="4"/>
  <c r="D76" i="5" s="1"/>
  <c r="AF89" i="4"/>
  <c r="D93" i="5" s="1"/>
  <c r="AF14" i="4"/>
  <c r="D18" i="5" s="1"/>
  <c r="AF104" i="4"/>
  <c r="D108" i="5" s="1"/>
  <c r="AF54" i="4"/>
  <c r="D58" i="5" s="1"/>
  <c r="AF47" i="4"/>
  <c r="D51" i="5" s="1"/>
  <c r="AF80" i="4"/>
  <c r="D84" i="5" s="1"/>
  <c r="AF25" i="4"/>
  <c r="D29" i="5" s="1"/>
  <c r="AF34" i="4"/>
  <c r="D38" i="5" s="1"/>
  <c r="AF96" i="4"/>
  <c r="D100" i="5" s="1"/>
  <c r="AF26" i="4"/>
  <c r="D30" i="5" s="1"/>
  <c r="AF74" i="4"/>
  <c r="D78" i="5" s="1"/>
  <c r="AF51" i="4"/>
  <c r="D55" i="5" s="1"/>
  <c r="AF79" i="4"/>
  <c r="D83" i="5" s="1"/>
  <c r="AF106" i="4"/>
  <c r="D110" i="5" s="1"/>
  <c r="AF24" i="4"/>
  <c r="D28" i="5" s="1"/>
  <c r="AF69" i="4"/>
  <c r="D73" i="5" s="1"/>
  <c r="AF103" i="4"/>
  <c r="D107" i="5" s="1"/>
  <c r="AF61" i="4"/>
  <c r="D65" i="5" s="1"/>
  <c r="AC9" i="4"/>
  <c r="AB9" i="4"/>
  <c r="AE9" i="4" s="1"/>
  <c r="AD9" i="4"/>
  <c r="AO130" i="5" l="1"/>
  <c r="AO186" i="5"/>
  <c r="AO190" i="5"/>
  <c r="AO117" i="5"/>
  <c r="AO200" i="5"/>
  <c r="AO194" i="5"/>
  <c r="AO158" i="5"/>
  <c r="AO173" i="5"/>
  <c r="AO111" i="5"/>
  <c r="AO127" i="5"/>
  <c r="AK41" i="5"/>
  <c r="AO41" i="5" s="1"/>
  <c r="AK63" i="5"/>
  <c r="AO63" i="5" s="1"/>
  <c r="AK62" i="5"/>
  <c r="AO62" i="5" s="1"/>
  <c r="AK75" i="5"/>
  <c r="AO75" i="5" s="1"/>
  <c r="AK60" i="5"/>
  <c r="AO60" i="5" s="1"/>
  <c r="AO164" i="5"/>
  <c r="AF8" i="4"/>
  <c r="D12" i="5" s="1"/>
  <c r="AO139" i="5"/>
  <c r="AO175" i="5"/>
  <c r="AO141" i="5"/>
  <c r="AO189" i="5"/>
  <c r="AO156" i="5"/>
  <c r="AO149" i="5"/>
  <c r="AO168" i="5"/>
  <c r="AO136" i="5"/>
  <c r="AO197" i="5"/>
  <c r="AO132" i="5"/>
  <c r="AO188" i="5"/>
  <c r="AO112" i="5"/>
  <c r="AO133" i="5"/>
  <c r="AO118" i="5"/>
  <c r="AO203" i="5"/>
  <c r="AO210" i="5"/>
  <c r="AO160" i="5"/>
  <c r="AO201" i="5"/>
  <c r="AO183" i="5"/>
  <c r="AO140" i="5"/>
  <c r="AO176" i="5"/>
  <c r="AO120" i="5"/>
  <c r="AO211" i="5"/>
  <c r="AO180" i="5"/>
  <c r="AO125" i="5"/>
  <c r="AO155" i="5"/>
  <c r="AO163" i="5"/>
  <c r="AO207" i="5"/>
  <c r="AL4" i="5"/>
  <c r="AO178" i="5"/>
  <c r="AO115" i="5"/>
  <c r="AO208" i="5"/>
  <c r="AO177" i="5"/>
  <c r="AO151" i="5"/>
  <c r="AO202" i="5"/>
  <c r="AO137" i="5"/>
  <c r="AO131" i="5"/>
  <c r="AO206" i="5"/>
  <c r="AO198" i="5"/>
  <c r="AO116" i="5"/>
  <c r="AO113" i="5"/>
  <c r="AO170" i="5"/>
  <c r="AO147" i="5"/>
  <c r="AO143" i="5"/>
  <c r="AO172" i="5"/>
  <c r="AO184" i="5"/>
  <c r="AO142" i="5"/>
  <c r="AO152" i="5"/>
  <c r="AO135" i="5"/>
  <c r="AO145" i="5"/>
  <c r="AO174" i="5"/>
  <c r="AO123" i="5"/>
  <c r="AO150" i="5"/>
  <c r="AO205" i="5"/>
  <c r="AO144" i="5"/>
  <c r="AO196" i="5"/>
  <c r="AO124" i="5"/>
  <c r="AO148" i="5"/>
  <c r="AO199" i="5"/>
  <c r="AO126" i="5"/>
  <c r="AO169" i="5"/>
  <c r="AO191" i="5"/>
  <c r="AO121" i="5"/>
  <c r="AO153" i="5"/>
  <c r="AO129" i="5"/>
  <c r="AO146" i="5"/>
  <c r="AO193" i="5"/>
  <c r="AO179" i="5"/>
  <c r="AO166" i="5"/>
  <c r="AO122" i="5"/>
  <c r="AO134" i="5"/>
  <c r="AO204" i="5"/>
  <c r="AO209" i="5"/>
  <c r="AO119" i="5"/>
  <c r="AO182" i="5"/>
  <c r="AO165" i="5"/>
  <c r="AO192" i="5"/>
  <c r="AO181" i="5"/>
  <c r="AO167" i="5"/>
  <c r="AO185" i="5"/>
  <c r="AO128" i="5"/>
  <c r="AO187" i="5"/>
  <c r="AO114" i="5"/>
  <c r="AO161" i="5"/>
  <c r="AO171" i="5"/>
  <c r="AO195" i="5"/>
  <c r="AO162" i="5"/>
  <c r="AO138" i="5"/>
  <c r="W76" i="5"/>
  <c r="AA76" i="5"/>
  <c r="W109" i="5"/>
  <c r="AA109" i="5"/>
  <c r="W82" i="5"/>
  <c r="AA82" i="5"/>
  <c r="AF62" i="5"/>
  <c r="R62" i="5" s="1"/>
  <c r="AH62" i="5" s="1"/>
  <c r="AD62" i="5"/>
  <c r="P62" i="5" s="1"/>
  <c r="S62" i="5"/>
  <c r="T62" i="5" s="1"/>
  <c r="AB62" i="5"/>
  <c r="O62" i="5" s="1"/>
  <c r="W89" i="5"/>
  <c r="AA89" i="5"/>
  <c r="W22" i="5"/>
  <c r="AA22" i="5"/>
  <c r="W68" i="5"/>
  <c r="AA68" i="5"/>
  <c r="W87" i="5"/>
  <c r="AA87" i="5"/>
  <c r="W47" i="5"/>
  <c r="AA47" i="5"/>
  <c r="W17" i="5"/>
  <c r="AA17" i="5"/>
  <c r="W71" i="5"/>
  <c r="AA71" i="5"/>
  <c r="W35" i="5"/>
  <c r="AA35" i="5"/>
  <c r="W39" i="5"/>
  <c r="AA39" i="5"/>
  <c r="W37" i="5"/>
  <c r="AA37" i="5"/>
  <c r="W38" i="5"/>
  <c r="AA38" i="5"/>
  <c r="W69" i="5"/>
  <c r="AA69" i="5"/>
  <c r="W85" i="5"/>
  <c r="AA85" i="5"/>
  <c r="W83" i="5"/>
  <c r="AA83" i="5"/>
  <c r="W45" i="5"/>
  <c r="AA45" i="5"/>
  <c r="W56" i="5"/>
  <c r="AA56" i="5"/>
  <c r="W101" i="5"/>
  <c r="AA101" i="5"/>
  <c r="W74" i="5"/>
  <c r="AA74" i="5"/>
  <c r="W32" i="5"/>
  <c r="AA32" i="5"/>
  <c r="W94" i="5"/>
  <c r="AA94" i="5"/>
  <c r="W95" i="5"/>
  <c r="AA95" i="5"/>
  <c r="W70" i="5"/>
  <c r="AA70" i="5"/>
  <c r="W14" i="5"/>
  <c r="AA14" i="5"/>
  <c r="AC62" i="5"/>
  <c r="Q62" i="5" s="1"/>
  <c r="AF60" i="5"/>
  <c r="R60" i="5" s="1"/>
  <c r="AH60" i="5" s="1"/>
  <c r="S60" i="5"/>
  <c r="T60" i="5" s="1"/>
  <c r="AB60" i="5"/>
  <c r="O60" i="5" s="1"/>
  <c r="AD60" i="5"/>
  <c r="P60" i="5" s="1"/>
  <c r="W86" i="5"/>
  <c r="AA86" i="5"/>
  <c r="W23" i="5"/>
  <c r="AA23" i="5"/>
  <c r="W57" i="5"/>
  <c r="AA57" i="5"/>
  <c r="W98" i="5"/>
  <c r="AA98" i="5"/>
  <c r="W110" i="5"/>
  <c r="AA110" i="5"/>
  <c r="W51" i="5"/>
  <c r="AA51" i="5"/>
  <c r="W58" i="5"/>
  <c r="AA58" i="5"/>
  <c r="W105" i="5"/>
  <c r="AA105" i="5"/>
  <c r="W90" i="5"/>
  <c r="AA90" i="5"/>
  <c r="W106" i="5"/>
  <c r="AA106" i="5"/>
  <c r="W43" i="5"/>
  <c r="AA43" i="5"/>
  <c r="W50" i="5"/>
  <c r="AA50" i="5"/>
  <c r="W34" i="5"/>
  <c r="AA34" i="5"/>
  <c r="W24" i="5"/>
  <c r="AA24" i="5"/>
  <c r="W21" i="5"/>
  <c r="AA21" i="5"/>
  <c r="W52" i="5"/>
  <c r="AA52" i="5"/>
  <c r="W16" i="5"/>
  <c r="AA16" i="5"/>
  <c r="W77" i="5"/>
  <c r="AA77" i="5"/>
  <c r="AA46" i="5"/>
  <c r="W46" i="5"/>
  <c r="W28" i="5"/>
  <c r="AA28" i="5"/>
  <c r="W33" i="5"/>
  <c r="AA33" i="5"/>
  <c r="W81" i="5"/>
  <c r="AA81" i="5"/>
  <c r="W55" i="5"/>
  <c r="AA55" i="5"/>
  <c r="W36" i="5"/>
  <c r="AA36" i="5"/>
  <c r="W103" i="5"/>
  <c r="AA103" i="5"/>
  <c r="W25" i="5"/>
  <c r="AA25" i="5"/>
  <c r="W66" i="5"/>
  <c r="AA66" i="5"/>
  <c r="W92" i="5"/>
  <c r="AA92" i="5"/>
  <c r="W102" i="5"/>
  <c r="AA102" i="5"/>
  <c r="W80" i="5"/>
  <c r="AA80" i="5"/>
  <c r="W15" i="5"/>
  <c r="AA15" i="5"/>
  <c r="AD63" i="5"/>
  <c r="P63" i="5" s="1"/>
  <c r="AF63" i="5"/>
  <c r="R63" i="5" s="1"/>
  <c r="AH63" i="5" s="1"/>
  <c r="S63" i="5"/>
  <c r="T63" i="5" s="1"/>
  <c r="AB63" i="5"/>
  <c r="O63" i="5" s="1"/>
  <c r="W54" i="5"/>
  <c r="AA54" i="5"/>
  <c r="W49" i="5"/>
  <c r="AA49" i="5"/>
  <c r="W29" i="5"/>
  <c r="AA29" i="5"/>
  <c r="W99" i="5"/>
  <c r="AA99" i="5"/>
  <c r="W48" i="5"/>
  <c r="AA48" i="5"/>
  <c r="W108" i="5"/>
  <c r="AA108" i="5"/>
  <c r="W65" i="5"/>
  <c r="AA65" i="5"/>
  <c r="W30" i="5"/>
  <c r="AA30" i="5"/>
  <c r="W18" i="5"/>
  <c r="AA18" i="5"/>
  <c r="W104" i="5"/>
  <c r="AA104" i="5"/>
  <c r="W42" i="5"/>
  <c r="AA42" i="5"/>
  <c r="W59" i="5"/>
  <c r="AA59" i="5"/>
  <c r="W61" i="5"/>
  <c r="AA61" i="5"/>
  <c r="W20" i="5"/>
  <c r="AA20" i="5"/>
  <c r="W40" i="5"/>
  <c r="AA40" i="5"/>
  <c r="W26" i="5"/>
  <c r="AA26" i="5"/>
  <c r="W91" i="5"/>
  <c r="AA91" i="5"/>
  <c r="S41" i="5"/>
  <c r="T41" i="5" s="1"/>
  <c r="AB41" i="5"/>
  <c r="O41" i="5" s="1"/>
  <c r="AD41" i="5"/>
  <c r="P41" i="5" s="1"/>
  <c r="AF41" i="5"/>
  <c r="R41" i="5" s="1"/>
  <c r="AH41" i="5" s="1"/>
  <c r="W73" i="5"/>
  <c r="AA73" i="5"/>
  <c r="W97" i="5"/>
  <c r="AA97" i="5"/>
  <c r="W19" i="5"/>
  <c r="AA19" i="5"/>
  <c r="W79" i="5"/>
  <c r="AA79" i="5"/>
  <c r="W44" i="5"/>
  <c r="AA44" i="5"/>
  <c r="W84" i="5"/>
  <c r="AA84" i="5"/>
  <c r="W78" i="5"/>
  <c r="AA78" i="5"/>
  <c r="W88" i="5"/>
  <c r="AA88" i="5"/>
  <c r="W107" i="5"/>
  <c r="AA107" i="5"/>
  <c r="W100" i="5"/>
  <c r="AA100" i="5"/>
  <c r="W93" i="5"/>
  <c r="AA93" i="5"/>
  <c r="W72" i="5"/>
  <c r="AA72" i="5"/>
  <c r="W67" i="5"/>
  <c r="AA67" i="5"/>
  <c r="W27" i="5"/>
  <c r="AA27" i="5"/>
  <c r="W96" i="5"/>
  <c r="AA96" i="5"/>
  <c r="W64" i="5"/>
  <c r="AA64" i="5"/>
  <c r="W31" i="5"/>
  <c r="AA31" i="5"/>
  <c r="W53" i="5"/>
  <c r="AA53" i="5"/>
  <c r="AB75" i="5"/>
  <c r="O75" i="5" s="1"/>
  <c r="S75" i="5"/>
  <c r="T75" i="5" s="1"/>
  <c r="AF75" i="5"/>
  <c r="R75" i="5" s="1"/>
  <c r="AH75" i="5" s="1"/>
  <c r="AD75" i="5"/>
  <c r="P75" i="5" s="1"/>
  <c r="M12" i="5"/>
  <c r="M8" i="5" s="1"/>
  <c r="K8" i="5"/>
  <c r="N5" i="5"/>
  <c r="AF9" i="4"/>
  <c r="D13" i="5" s="1"/>
  <c r="N61" i="5" l="1"/>
  <c r="AC61" i="5" s="1"/>
  <c r="Q61" i="5" s="1"/>
  <c r="AK61" i="5"/>
  <c r="AO61" i="5" s="1"/>
  <c r="N77" i="5"/>
  <c r="AC77" i="5" s="1"/>
  <c r="Q77" i="5" s="1"/>
  <c r="AK77" i="5"/>
  <c r="AO77" i="5" s="1"/>
  <c r="N14" i="5"/>
  <c r="AD14" i="5" s="1"/>
  <c r="P14" i="5" s="1"/>
  <c r="AK14" i="5"/>
  <c r="AO14" i="5" s="1"/>
  <c r="N32" i="5"/>
  <c r="AC32" i="5" s="1"/>
  <c r="Q32" i="5" s="1"/>
  <c r="AK32" i="5"/>
  <c r="AO32" i="5" s="1"/>
  <c r="N45" i="5"/>
  <c r="AK45" i="5"/>
  <c r="AO45" i="5" s="1"/>
  <c r="N38" i="5"/>
  <c r="AC38" i="5" s="1"/>
  <c r="Q38" i="5" s="1"/>
  <c r="AK38" i="5"/>
  <c r="AO38" i="5" s="1"/>
  <c r="N71" i="5"/>
  <c r="AC71" i="5" s="1"/>
  <c r="Q71" i="5" s="1"/>
  <c r="AK71" i="5"/>
  <c r="AO71" i="5" s="1"/>
  <c r="N68" i="5"/>
  <c r="AC68" i="5" s="1"/>
  <c r="Q68" i="5" s="1"/>
  <c r="AK68" i="5"/>
  <c r="AO68" i="5" s="1"/>
  <c r="N100" i="5"/>
  <c r="AC100" i="5" s="1"/>
  <c r="Q100" i="5" s="1"/>
  <c r="AK100" i="5"/>
  <c r="AO100" i="5" s="1"/>
  <c r="N54" i="5"/>
  <c r="AC54" i="5" s="1"/>
  <c r="Q54" i="5" s="1"/>
  <c r="AK54" i="5"/>
  <c r="AO54" i="5" s="1"/>
  <c r="N106" i="5"/>
  <c r="AC106" i="5" s="1"/>
  <c r="Q106" i="5" s="1"/>
  <c r="AK106" i="5"/>
  <c r="AO106" i="5" s="1"/>
  <c r="N31" i="5"/>
  <c r="AF31" i="5" s="1"/>
  <c r="R31" i="5" s="1"/>
  <c r="AH31" i="5" s="1"/>
  <c r="AK31" i="5"/>
  <c r="AO31" i="5" s="1"/>
  <c r="N67" i="5"/>
  <c r="AC67" i="5" s="1"/>
  <c r="Q67" i="5" s="1"/>
  <c r="AK67" i="5"/>
  <c r="AO67" i="5" s="1"/>
  <c r="N107" i="5"/>
  <c r="AC107" i="5" s="1"/>
  <c r="Q107" i="5" s="1"/>
  <c r="AK107" i="5"/>
  <c r="AO107" i="5" s="1"/>
  <c r="N44" i="5"/>
  <c r="AC44" i="5" s="1"/>
  <c r="Q44" i="5" s="1"/>
  <c r="AK44" i="5"/>
  <c r="AO44" i="5" s="1"/>
  <c r="N73" i="5"/>
  <c r="AB73" i="5" s="1"/>
  <c r="O73" i="5" s="1"/>
  <c r="AK73" i="5"/>
  <c r="AO73" i="5" s="1"/>
  <c r="N26" i="5"/>
  <c r="AC26" i="5" s="1"/>
  <c r="Q26" i="5" s="1"/>
  <c r="AK26" i="5"/>
  <c r="AO26" i="5" s="1"/>
  <c r="N59" i="5"/>
  <c r="AC59" i="5" s="1"/>
  <c r="Q59" i="5" s="1"/>
  <c r="AK59" i="5"/>
  <c r="AO59" i="5" s="1"/>
  <c r="N30" i="5"/>
  <c r="AC30" i="5" s="1"/>
  <c r="Q30" i="5" s="1"/>
  <c r="AK30" i="5"/>
  <c r="AO30" i="5" s="1"/>
  <c r="N99" i="5"/>
  <c r="AC99" i="5" s="1"/>
  <c r="Q99" i="5" s="1"/>
  <c r="AK99" i="5"/>
  <c r="AO99" i="5" s="1"/>
  <c r="N102" i="5"/>
  <c r="AC102" i="5" s="1"/>
  <c r="Q102" i="5" s="1"/>
  <c r="AK102" i="5"/>
  <c r="AO102" i="5" s="1"/>
  <c r="N103" i="5"/>
  <c r="AC103" i="5" s="1"/>
  <c r="Q103" i="5" s="1"/>
  <c r="AK103" i="5"/>
  <c r="AO103" i="5" s="1"/>
  <c r="N33" i="5"/>
  <c r="AC33" i="5" s="1"/>
  <c r="Q33" i="5" s="1"/>
  <c r="AK33" i="5"/>
  <c r="AO33" i="5" s="1"/>
  <c r="N16" i="5"/>
  <c r="AC16" i="5" s="1"/>
  <c r="Q16" i="5" s="1"/>
  <c r="AK16" i="5"/>
  <c r="AO16" i="5" s="1"/>
  <c r="N34" i="5"/>
  <c r="AC34" i="5" s="1"/>
  <c r="Q34" i="5" s="1"/>
  <c r="AK34" i="5"/>
  <c r="AO34" i="5" s="1"/>
  <c r="N90" i="5"/>
  <c r="AC90" i="5" s="1"/>
  <c r="Q90" i="5" s="1"/>
  <c r="AK90" i="5"/>
  <c r="AO90" i="5" s="1"/>
  <c r="N110" i="5"/>
  <c r="AC110" i="5" s="1"/>
  <c r="Q110" i="5" s="1"/>
  <c r="AK110" i="5"/>
  <c r="AO110" i="5" s="1"/>
  <c r="N86" i="5"/>
  <c r="AC86" i="5" s="1"/>
  <c r="Q86" i="5" s="1"/>
  <c r="AK86" i="5"/>
  <c r="AO86" i="5" s="1"/>
  <c r="N97" i="5"/>
  <c r="AD97" i="5" s="1"/>
  <c r="P97" i="5" s="1"/>
  <c r="AK97" i="5"/>
  <c r="AO97" i="5" s="1"/>
  <c r="N25" i="5"/>
  <c r="AC25" i="5" s="1"/>
  <c r="Q25" i="5" s="1"/>
  <c r="AK25" i="5"/>
  <c r="AO25" i="5" s="1"/>
  <c r="N23" i="5"/>
  <c r="AC23" i="5" s="1"/>
  <c r="Q23" i="5" s="1"/>
  <c r="AK23" i="5"/>
  <c r="AO23" i="5" s="1"/>
  <c r="N70" i="5"/>
  <c r="AF70" i="5" s="1"/>
  <c r="R70" i="5" s="1"/>
  <c r="AH70" i="5" s="1"/>
  <c r="AK70" i="5"/>
  <c r="AO70" i="5" s="1"/>
  <c r="N74" i="5"/>
  <c r="AC74" i="5" s="1"/>
  <c r="Q74" i="5" s="1"/>
  <c r="AK74" i="5"/>
  <c r="AO74" i="5" s="1"/>
  <c r="N83" i="5"/>
  <c r="AK83" i="5"/>
  <c r="AO83" i="5" s="1"/>
  <c r="N37" i="5"/>
  <c r="AC37" i="5" s="1"/>
  <c r="Q37" i="5" s="1"/>
  <c r="AK37" i="5"/>
  <c r="AO37" i="5" s="1"/>
  <c r="N17" i="5"/>
  <c r="AC17" i="5" s="1"/>
  <c r="Q17" i="5" s="1"/>
  <c r="AK17" i="5"/>
  <c r="AO17" i="5" s="1"/>
  <c r="N22" i="5"/>
  <c r="AC22" i="5" s="1"/>
  <c r="Q22" i="5" s="1"/>
  <c r="AK22" i="5"/>
  <c r="AO22" i="5" s="1"/>
  <c r="N82" i="5"/>
  <c r="AK82" i="5"/>
  <c r="AO82" i="5" s="1"/>
  <c r="N53" i="5"/>
  <c r="AF53" i="5" s="1"/>
  <c r="R53" i="5" s="1"/>
  <c r="AH53" i="5" s="1"/>
  <c r="AK53" i="5"/>
  <c r="AO53" i="5" s="1"/>
  <c r="N48" i="5"/>
  <c r="AC48" i="5" s="1"/>
  <c r="Q48" i="5" s="1"/>
  <c r="AK48" i="5"/>
  <c r="AO48" i="5" s="1"/>
  <c r="N65" i="5"/>
  <c r="AC65" i="5" s="1"/>
  <c r="Q65" i="5" s="1"/>
  <c r="AK65" i="5"/>
  <c r="AO65" i="5" s="1"/>
  <c r="N36" i="5"/>
  <c r="AC36" i="5" s="1"/>
  <c r="Q36" i="5" s="1"/>
  <c r="AK36" i="5"/>
  <c r="AO36" i="5" s="1"/>
  <c r="N28" i="5"/>
  <c r="AC28" i="5" s="1"/>
  <c r="Q28" i="5" s="1"/>
  <c r="AK28" i="5"/>
  <c r="AO28" i="5" s="1"/>
  <c r="N52" i="5"/>
  <c r="S52" i="5" s="1"/>
  <c r="T52" i="5" s="1"/>
  <c r="AK52" i="5"/>
  <c r="AO52" i="5" s="1"/>
  <c r="N50" i="5"/>
  <c r="AC50" i="5" s="1"/>
  <c r="Q50" i="5" s="1"/>
  <c r="AK50" i="5"/>
  <c r="AO50" i="5" s="1"/>
  <c r="N105" i="5"/>
  <c r="AC105" i="5" s="1"/>
  <c r="Q105" i="5" s="1"/>
  <c r="AK105" i="5"/>
  <c r="AO105" i="5" s="1"/>
  <c r="N98" i="5"/>
  <c r="AC98" i="5" s="1"/>
  <c r="Q98" i="5" s="1"/>
  <c r="AK98" i="5"/>
  <c r="AO98" i="5" s="1"/>
  <c r="N27" i="5"/>
  <c r="AC27" i="5" s="1"/>
  <c r="Q27" i="5" s="1"/>
  <c r="AK27" i="5"/>
  <c r="AO27" i="5" s="1"/>
  <c r="N18" i="5"/>
  <c r="AC18" i="5" s="1"/>
  <c r="Q18" i="5" s="1"/>
  <c r="AK18" i="5"/>
  <c r="AO18" i="5" s="1"/>
  <c r="N24" i="5"/>
  <c r="AK24" i="5"/>
  <c r="AO24" i="5" s="1"/>
  <c r="N64" i="5"/>
  <c r="AC64" i="5" s="1"/>
  <c r="Q64" i="5" s="1"/>
  <c r="AK64" i="5"/>
  <c r="AO64" i="5" s="1"/>
  <c r="N88" i="5"/>
  <c r="AD88" i="5" s="1"/>
  <c r="P88" i="5" s="1"/>
  <c r="AK88" i="5"/>
  <c r="AO88" i="5" s="1"/>
  <c r="N40" i="5"/>
  <c r="AC40" i="5" s="1"/>
  <c r="Q40" i="5" s="1"/>
  <c r="AK40" i="5"/>
  <c r="AO40" i="5" s="1"/>
  <c r="N29" i="5"/>
  <c r="AC29" i="5" s="1"/>
  <c r="Q29" i="5" s="1"/>
  <c r="AK29" i="5"/>
  <c r="AO29" i="5" s="1"/>
  <c r="N92" i="5"/>
  <c r="AC92" i="5" s="1"/>
  <c r="Q92" i="5" s="1"/>
  <c r="AK92" i="5"/>
  <c r="AO92" i="5" s="1"/>
  <c r="N95" i="5"/>
  <c r="AC95" i="5" s="1"/>
  <c r="Q95" i="5" s="1"/>
  <c r="AK95" i="5"/>
  <c r="AO95" i="5" s="1"/>
  <c r="N101" i="5"/>
  <c r="AC101" i="5" s="1"/>
  <c r="Q101" i="5" s="1"/>
  <c r="AK101" i="5"/>
  <c r="AO101" i="5" s="1"/>
  <c r="N85" i="5"/>
  <c r="AC85" i="5" s="1"/>
  <c r="Q85" i="5" s="1"/>
  <c r="AK85" i="5"/>
  <c r="AO85" i="5" s="1"/>
  <c r="N39" i="5"/>
  <c r="AC39" i="5" s="1"/>
  <c r="Q39" i="5" s="1"/>
  <c r="AK39" i="5"/>
  <c r="AO39" i="5" s="1"/>
  <c r="N47" i="5"/>
  <c r="AC47" i="5" s="1"/>
  <c r="Q47" i="5" s="1"/>
  <c r="AK47" i="5"/>
  <c r="AO47" i="5" s="1"/>
  <c r="N89" i="5"/>
  <c r="AC89" i="5" s="1"/>
  <c r="Q89" i="5" s="1"/>
  <c r="AK89" i="5"/>
  <c r="AO89" i="5" s="1"/>
  <c r="N109" i="5"/>
  <c r="AC109" i="5" s="1"/>
  <c r="Q109" i="5" s="1"/>
  <c r="AK109" i="5"/>
  <c r="AO109" i="5" s="1"/>
  <c r="N91" i="5"/>
  <c r="AC91" i="5" s="1"/>
  <c r="Q91" i="5" s="1"/>
  <c r="AK91" i="5"/>
  <c r="AO91" i="5" s="1"/>
  <c r="N80" i="5"/>
  <c r="AC80" i="5" s="1"/>
  <c r="Q80" i="5" s="1"/>
  <c r="AK80" i="5"/>
  <c r="AO80" i="5" s="1"/>
  <c r="N51" i="5"/>
  <c r="AF51" i="5" s="1"/>
  <c r="R51" i="5" s="1"/>
  <c r="AH51" i="5" s="1"/>
  <c r="AK51" i="5"/>
  <c r="AO51" i="5" s="1"/>
  <c r="N72" i="5"/>
  <c r="AC72" i="5" s="1"/>
  <c r="Q72" i="5" s="1"/>
  <c r="AK72" i="5"/>
  <c r="AO72" i="5" s="1"/>
  <c r="N79" i="5"/>
  <c r="AC79" i="5" s="1"/>
  <c r="Q79" i="5" s="1"/>
  <c r="AK79" i="5"/>
  <c r="AO79" i="5" s="1"/>
  <c r="N42" i="5"/>
  <c r="AF42" i="5" s="1"/>
  <c r="R42" i="5" s="1"/>
  <c r="AH42" i="5" s="1"/>
  <c r="AK42" i="5"/>
  <c r="AO42" i="5" s="1"/>
  <c r="N96" i="5"/>
  <c r="AC96" i="5" s="1"/>
  <c r="Q96" i="5" s="1"/>
  <c r="AK96" i="5"/>
  <c r="AO96" i="5" s="1"/>
  <c r="N93" i="5"/>
  <c r="AC93" i="5" s="1"/>
  <c r="Q93" i="5" s="1"/>
  <c r="AK93" i="5"/>
  <c r="AO93" i="5" s="1"/>
  <c r="N78" i="5"/>
  <c r="AD78" i="5" s="1"/>
  <c r="P78" i="5" s="1"/>
  <c r="AK78" i="5"/>
  <c r="AO78" i="5" s="1"/>
  <c r="N19" i="5"/>
  <c r="AC19" i="5" s="1"/>
  <c r="Q19" i="5" s="1"/>
  <c r="AK19" i="5"/>
  <c r="AO19" i="5" s="1"/>
  <c r="N20" i="5"/>
  <c r="S20" i="5" s="1"/>
  <c r="T20" i="5" s="1"/>
  <c r="AK20" i="5"/>
  <c r="AO20" i="5" s="1"/>
  <c r="N104" i="5"/>
  <c r="AC104" i="5" s="1"/>
  <c r="Q104" i="5" s="1"/>
  <c r="AK104" i="5"/>
  <c r="AO104" i="5" s="1"/>
  <c r="N108" i="5"/>
  <c r="AF108" i="5" s="1"/>
  <c r="R108" i="5" s="1"/>
  <c r="AH108" i="5" s="1"/>
  <c r="AK108" i="5"/>
  <c r="AO108" i="5" s="1"/>
  <c r="N49" i="5"/>
  <c r="AC49" i="5" s="1"/>
  <c r="Q49" i="5" s="1"/>
  <c r="AK49" i="5"/>
  <c r="AO49" i="5" s="1"/>
  <c r="N15" i="5"/>
  <c r="AC15" i="5" s="1"/>
  <c r="Q15" i="5" s="1"/>
  <c r="AK15" i="5"/>
  <c r="AO15" i="5" s="1"/>
  <c r="N66" i="5"/>
  <c r="AC66" i="5" s="1"/>
  <c r="Q66" i="5" s="1"/>
  <c r="AK66" i="5"/>
  <c r="AO66" i="5" s="1"/>
  <c r="N55" i="5"/>
  <c r="AC55" i="5" s="1"/>
  <c r="Q55" i="5" s="1"/>
  <c r="AK55" i="5"/>
  <c r="AO55" i="5" s="1"/>
  <c r="N21" i="5"/>
  <c r="AC21" i="5" s="1"/>
  <c r="Q21" i="5" s="1"/>
  <c r="AK21" i="5"/>
  <c r="AO21" i="5" s="1"/>
  <c r="N43" i="5"/>
  <c r="S43" i="5" s="1"/>
  <c r="T43" i="5" s="1"/>
  <c r="AK43" i="5"/>
  <c r="AO43" i="5" s="1"/>
  <c r="N58" i="5"/>
  <c r="AC58" i="5" s="1"/>
  <c r="Q58" i="5" s="1"/>
  <c r="AK58" i="5"/>
  <c r="AO58" i="5" s="1"/>
  <c r="N57" i="5"/>
  <c r="AC57" i="5" s="1"/>
  <c r="Q57" i="5" s="1"/>
  <c r="AK57" i="5"/>
  <c r="AO57" i="5" s="1"/>
  <c r="N84" i="5"/>
  <c r="AB84" i="5" s="1"/>
  <c r="O84" i="5" s="1"/>
  <c r="AK84" i="5"/>
  <c r="AO84" i="5" s="1"/>
  <c r="N81" i="5"/>
  <c r="AB81" i="5" s="1"/>
  <c r="O81" i="5" s="1"/>
  <c r="AK81" i="5"/>
  <c r="AO81" i="5" s="1"/>
  <c r="N46" i="5"/>
  <c r="AC46" i="5" s="1"/>
  <c r="Q46" i="5" s="1"/>
  <c r="AK46" i="5"/>
  <c r="AO46" i="5" s="1"/>
  <c r="N94" i="5"/>
  <c r="AB94" i="5" s="1"/>
  <c r="O94" i="5" s="1"/>
  <c r="AK94" i="5"/>
  <c r="AO94" i="5" s="1"/>
  <c r="N56" i="5"/>
  <c r="AC56" i="5" s="1"/>
  <c r="Q56" i="5" s="1"/>
  <c r="AK56" i="5"/>
  <c r="AO56" i="5" s="1"/>
  <c r="N69" i="5"/>
  <c r="AF69" i="5" s="1"/>
  <c r="R69" i="5" s="1"/>
  <c r="AH69" i="5" s="1"/>
  <c r="AK69" i="5"/>
  <c r="AO69" i="5" s="1"/>
  <c r="N35" i="5"/>
  <c r="AC35" i="5" s="1"/>
  <c r="Q35" i="5" s="1"/>
  <c r="AK35" i="5"/>
  <c r="AO35" i="5" s="1"/>
  <c r="N87" i="5"/>
  <c r="AC87" i="5" s="1"/>
  <c r="Q87" i="5" s="1"/>
  <c r="AK87" i="5"/>
  <c r="AO87" i="5" s="1"/>
  <c r="N76" i="5"/>
  <c r="AC76" i="5" s="1"/>
  <c r="Q76" i="5" s="1"/>
  <c r="AK76" i="5"/>
  <c r="AO76" i="5" s="1"/>
  <c r="W12" i="5"/>
  <c r="AF83" i="5"/>
  <c r="R83" i="5" s="1"/>
  <c r="AH83" i="5" s="1"/>
  <c r="AD83" i="5"/>
  <c r="P83" i="5" s="1"/>
  <c r="S83" i="5"/>
  <c r="T83" i="5" s="1"/>
  <c r="AB83" i="5"/>
  <c r="O83" i="5" s="1"/>
  <c r="AB31" i="5"/>
  <c r="O31" i="5" s="1"/>
  <c r="AD24" i="5"/>
  <c r="P24" i="5" s="1"/>
  <c r="S24" i="5"/>
  <c r="T24" i="5" s="1"/>
  <c r="AB24" i="5"/>
  <c r="O24" i="5" s="1"/>
  <c r="AF24" i="5"/>
  <c r="R24" i="5" s="1"/>
  <c r="AH24" i="5" s="1"/>
  <c r="S82" i="5"/>
  <c r="T82" i="5" s="1"/>
  <c r="AB82" i="5"/>
  <c r="O82" i="5" s="1"/>
  <c r="AF82" i="5"/>
  <c r="R82" i="5" s="1"/>
  <c r="AH82" i="5" s="1"/>
  <c r="AD82" i="5"/>
  <c r="P82" i="5" s="1"/>
  <c r="S88" i="5"/>
  <c r="T88" i="5" s="1"/>
  <c r="AF97" i="5"/>
  <c r="R97" i="5" s="1"/>
  <c r="AH97" i="5" s="1"/>
  <c r="AB97" i="5"/>
  <c r="O97" i="5" s="1"/>
  <c r="AD29" i="5"/>
  <c r="P29" i="5" s="1"/>
  <c r="S29" i="5"/>
  <c r="T29" i="5" s="1"/>
  <c r="AF29" i="5"/>
  <c r="R29" i="5" s="1"/>
  <c r="AH29" i="5" s="1"/>
  <c r="AB29" i="5"/>
  <c r="O29" i="5" s="1"/>
  <c r="S66" i="5"/>
  <c r="T66" i="5" s="1"/>
  <c r="AB66" i="5"/>
  <c r="O66" i="5" s="1"/>
  <c r="S105" i="5"/>
  <c r="T105" i="5" s="1"/>
  <c r="AB105" i="5"/>
  <c r="O105" i="5" s="1"/>
  <c r="AF105" i="5"/>
  <c r="R105" i="5" s="1"/>
  <c r="AH105" i="5" s="1"/>
  <c r="AD105" i="5"/>
  <c r="P105" i="5" s="1"/>
  <c r="AC83" i="5"/>
  <c r="Q83" i="5" s="1"/>
  <c r="AD89" i="5"/>
  <c r="P89" i="5" s="1"/>
  <c r="AD93" i="5"/>
  <c r="P93" i="5" s="1"/>
  <c r="AF93" i="5"/>
  <c r="R93" i="5" s="1"/>
  <c r="AH93" i="5" s="1"/>
  <c r="AF61" i="5"/>
  <c r="R61" i="5" s="1"/>
  <c r="AH61" i="5" s="1"/>
  <c r="AD61" i="5"/>
  <c r="P61" i="5" s="1"/>
  <c r="AB61" i="5"/>
  <c r="O61" i="5" s="1"/>
  <c r="S61" i="5"/>
  <c r="T61" i="5" s="1"/>
  <c r="AB34" i="5"/>
  <c r="O34" i="5" s="1"/>
  <c r="AF110" i="5"/>
  <c r="R110" i="5" s="1"/>
  <c r="AH110" i="5" s="1"/>
  <c r="S38" i="5"/>
  <c r="T38" i="5" s="1"/>
  <c r="AB38" i="5"/>
  <c r="O38" i="5" s="1"/>
  <c r="AF38" i="5"/>
  <c r="R38" i="5" s="1"/>
  <c r="AH38" i="5" s="1"/>
  <c r="AD38" i="5"/>
  <c r="P38" i="5" s="1"/>
  <c r="AD109" i="5"/>
  <c r="P109" i="5" s="1"/>
  <c r="AB109" i="5"/>
  <c r="O109" i="5" s="1"/>
  <c r="AF109" i="5"/>
  <c r="R109" i="5" s="1"/>
  <c r="AH109" i="5" s="1"/>
  <c r="S109" i="5"/>
  <c r="T109" i="5" s="1"/>
  <c r="AF36" i="5"/>
  <c r="R36" i="5" s="1"/>
  <c r="AH36" i="5" s="1"/>
  <c r="AD36" i="5"/>
  <c r="P36" i="5" s="1"/>
  <c r="S36" i="5"/>
  <c r="T36" i="5" s="1"/>
  <c r="AB36" i="5"/>
  <c r="O36" i="5" s="1"/>
  <c r="W13" i="5"/>
  <c r="AA13" i="5"/>
  <c r="AB67" i="5"/>
  <c r="O67" i="5" s="1"/>
  <c r="S67" i="5"/>
  <c r="T67" i="5" s="1"/>
  <c r="AD67" i="5"/>
  <c r="P67" i="5" s="1"/>
  <c r="AF67" i="5"/>
  <c r="R67" i="5" s="1"/>
  <c r="AH67" i="5" s="1"/>
  <c r="S104" i="5"/>
  <c r="T104" i="5" s="1"/>
  <c r="AF104" i="5"/>
  <c r="R104" i="5" s="1"/>
  <c r="AH104" i="5" s="1"/>
  <c r="AB102" i="5"/>
  <c r="O102" i="5" s="1"/>
  <c r="S25" i="5"/>
  <c r="T25" i="5" s="1"/>
  <c r="AB25" i="5"/>
  <c r="O25" i="5" s="1"/>
  <c r="AD25" i="5"/>
  <c r="P25" i="5" s="1"/>
  <c r="AF25" i="5"/>
  <c r="R25" i="5" s="1"/>
  <c r="AH25" i="5" s="1"/>
  <c r="AD77" i="5"/>
  <c r="P77" i="5" s="1"/>
  <c r="S77" i="5"/>
  <c r="T77" i="5" s="1"/>
  <c r="AB77" i="5"/>
  <c r="O77" i="5" s="1"/>
  <c r="AF77" i="5"/>
  <c r="R77" i="5" s="1"/>
  <c r="AH77" i="5" s="1"/>
  <c r="AD35" i="5"/>
  <c r="P35" i="5" s="1"/>
  <c r="S35" i="5"/>
  <c r="T35" i="5" s="1"/>
  <c r="AB35" i="5"/>
  <c r="O35" i="5" s="1"/>
  <c r="AF35" i="5"/>
  <c r="R35" i="5" s="1"/>
  <c r="AH35" i="5" s="1"/>
  <c r="AD59" i="5"/>
  <c r="P59" i="5" s="1"/>
  <c r="AF59" i="5"/>
  <c r="R59" i="5" s="1"/>
  <c r="AH59" i="5" s="1"/>
  <c r="S59" i="5"/>
  <c r="T59" i="5" s="1"/>
  <c r="AB59" i="5"/>
  <c r="O59" i="5" s="1"/>
  <c r="S58" i="5"/>
  <c r="T58" i="5" s="1"/>
  <c r="AB58" i="5"/>
  <c r="O58" i="5" s="1"/>
  <c r="AF58" i="5"/>
  <c r="R58" i="5" s="1"/>
  <c r="AH58" i="5" s="1"/>
  <c r="AD58" i="5"/>
  <c r="P58" i="5" s="1"/>
  <c r="AD85" i="5"/>
  <c r="P85" i="5" s="1"/>
  <c r="AF85" i="5"/>
  <c r="R85" i="5" s="1"/>
  <c r="AH85" i="5" s="1"/>
  <c r="S85" i="5"/>
  <c r="T85" i="5" s="1"/>
  <c r="AB85" i="5"/>
  <c r="O85" i="5" s="1"/>
  <c r="AD26" i="5"/>
  <c r="P26" i="5" s="1"/>
  <c r="AB26" i="5"/>
  <c r="O26" i="5" s="1"/>
  <c r="AF26" i="5"/>
  <c r="R26" i="5" s="1"/>
  <c r="AH26" i="5" s="1"/>
  <c r="S26" i="5"/>
  <c r="T26" i="5" s="1"/>
  <c r="AD46" i="5"/>
  <c r="P46" i="5" s="1"/>
  <c r="AF46" i="5"/>
  <c r="R46" i="5" s="1"/>
  <c r="AH46" i="5" s="1"/>
  <c r="S46" i="5"/>
  <c r="T46" i="5" s="1"/>
  <c r="AB46" i="5"/>
  <c r="O46" i="5" s="1"/>
  <c r="AB17" i="5"/>
  <c r="O17" i="5" s="1"/>
  <c r="AF99" i="5"/>
  <c r="R99" i="5" s="1"/>
  <c r="AH99" i="5" s="1"/>
  <c r="AB50" i="5"/>
  <c r="O50" i="5" s="1"/>
  <c r="S50" i="5"/>
  <c r="T50" i="5" s="1"/>
  <c r="S45" i="5"/>
  <c r="T45" i="5" s="1"/>
  <c r="AB45" i="5"/>
  <c r="O45" i="5" s="1"/>
  <c r="AD45" i="5"/>
  <c r="P45" i="5" s="1"/>
  <c r="AF45" i="5"/>
  <c r="R45" i="5" s="1"/>
  <c r="AH45" i="5" s="1"/>
  <c r="AB76" i="5"/>
  <c r="O76" i="5" s="1"/>
  <c r="S100" i="5"/>
  <c r="T100" i="5" s="1"/>
  <c r="AB100" i="5"/>
  <c r="O100" i="5" s="1"/>
  <c r="AD100" i="5"/>
  <c r="P100" i="5" s="1"/>
  <c r="AF100" i="5"/>
  <c r="R100" i="5" s="1"/>
  <c r="AH100" i="5" s="1"/>
  <c r="AF72" i="5"/>
  <c r="R72" i="5" s="1"/>
  <c r="AH72" i="5" s="1"/>
  <c r="S72" i="5"/>
  <c r="T72" i="5" s="1"/>
  <c r="AD72" i="5"/>
  <c r="P72" i="5" s="1"/>
  <c r="AB72" i="5"/>
  <c r="O72" i="5" s="1"/>
  <c r="S107" i="5"/>
  <c r="T107" i="5" s="1"/>
  <c r="AD107" i="5"/>
  <c r="P107" i="5" s="1"/>
  <c r="AF107" i="5"/>
  <c r="R107" i="5" s="1"/>
  <c r="AH107" i="5" s="1"/>
  <c r="AB107" i="5"/>
  <c r="O107" i="5" s="1"/>
  <c r="AF18" i="5"/>
  <c r="R18" i="5" s="1"/>
  <c r="AH18" i="5" s="1"/>
  <c r="AD18" i="5"/>
  <c r="P18" i="5" s="1"/>
  <c r="AD54" i="5"/>
  <c r="P54" i="5" s="1"/>
  <c r="AF54" i="5"/>
  <c r="R54" i="5" s="1"/>
  <c r="AH54" i="5" s="1"/>
  <c r="S54" i="5"/>
  <c r="T54" i="5" s="1"/>
  <c r="AB54" i="5"/>
  <c r="O54" i="5" s="1"/>
  <c r="AD103" i="5"/>
  <c r="P103" i="5" s="1"/>
  <c r="AB103" i="5"/>
  <c r="O103" i="5" s="1"/>
  <c r="AF103" i="5"/>
  <c r="R103" i="5" s="1"/>
  <c r="AH103" i="5" s="1"/>
  <c r="S103" i="5"/>
  <c r="T103" i="5" s="1"/>
  <c r="AD16" i="5"/>
  <c r="P16" i="5" s="1"/>
  <c r="AC24" i="5"/>
  <c r="Q24" i="5" s="1"/>
  <c r="S90" i="5"/>
  <c r="T90" i="5" s="1"/>
  <c r="AB90" i="5"/>
  <c r="O90" i="5" s="1"/>
  <c r="AD90" i="5"/>
  <c r="P90" i="5" s="1"/>
  <c r="AF90" i="5"/>
  <c r="R90" i="5" s="1"/>
  <c r="AH90" i="5" s="1"/>
  <c r="AD86" i="5"/>
  <c r="P86" i="5" s="1"/>
  <c r="AF86" i="5"/>
  <c r="R86" i="5" s="1"/>
  <c r="AH86" i="5" s="1"/>
  <c r="AC45" i="5"/>
  <c r="Q45" i="5" s="1"/>
  <c r="AC82" i="5"/>
  <c r="Q82" i="5" s="1"/>
  <c r="AA12" i="5"/>
  <c r="V77" i="4"/>
  <c r="V69" i="4"/>
  <c r="V29" i="4"/>
  <c r="V13" i="4"/>
  <c r="V68" i="4"/>
  <c r="V28" i="4"/>
  <c r="V20" i="4"/>
  <c r="V93" i="4"/>
  <c r="V45" i="4"/>
  <c r="V36" i="4"/>
  <c r="V88" i="4"/>
  <c r="V64" i="4"/>
  <c r="V48" i="4"/>
  <c r="V40" i="4"/>
  <c r="V16" i="4"/>
  <c r="V99" i="4"/>
  <c r="V83" i="4"/>
  <c r="V75" i="4"/>
  <c r="V67" i="4"/>
  <c r="V59" i="4"/>
  <c r="V51" i="4"/>
  <c r="V35" i="4"/>
  <c r="V11" i="4"/>
  <c r="V85" i="4"/>
  <c r="V80" i="4"/>
  <c r="V60" i="4"/>
  <c r="V87" i="4"/>
  <c r="V79" i="4"/>
  <c r="V55" i="4"/>
  <c r="V23" i="4"/>
  <c r="V15" i="4"/>
  <c r="V98" i="4"/>
  <c r="V82" i="4"/>
  <c r="V10" i="4"/>
  <c r="V86" i="4"/>
  <c r="V78" i="4"/>
  <c r="V70" i="4"/>
  <c r="V33" i="4"/>
  <c r="V17" i="4"/>
  <c r="V9" i="4"/>
  <c r="AD47" i="5" l="1"/>
  <c r="P47" i="5" s="1"/>
  <c r="S31" i="5"/>
  <c r="T31" i="5" s="1"/>
  <c r="AC73" i="5"/>
  <c r="Q73" i="5" s="1"/>
  <c r="S32" i="5"/>
  <c r="T32" i="5" s="1"/>
  <c r="AC88" i="5"/>
  <c r="Q88" i="5" s="1"/>
  <c r="AB49" i="5"/>
  <c r="O49" i="5" s="1"/>
  <c r="AD32" i="5"/>
  <c r="P32" i="5" s="1"/>
  <c r="AD73" i="5"/>
  <c r="P73" i="5" s="1"/>
  <c r="AF68" i="5"/>
  <c r="R68" i="5" s="1"/>
  <c r="AH68" i="5" s="1"/>
  <c r="AF73" i="5"/>
  <c r="R73" i="5" s="1"/>
  <c r="AH73" i="5" s="1"/>
  <c r="AD68" i="5"/>
  <c r="P68" i="5" s="1"/>
  <c r="AF80" i="5"/>
  <c r="R80" i="5" s="1"/>
  <c r="AH80" i="5" s="1"/>
  <c r="S86" i="5"/>
  <c r="T86" i="5" s="1"/>
  <c r="AF16" i="5"/>
  <c r="R16" i="5" s="1"/>
  <c r="AH16" i="5" s="1"/>
  <c r="AB99" i="5"/>
  <c r="O99" i="5" s="1"/>
  <c r="AD80" i="5"/>
  <c r="P80" i="5" s="1"/>
  <c r="S92" i="5"/>
  <c r="T92" i="5" s="1"/>
  <c r="AD21" i="5"/>
  <c r="P21" i="5" s="1"/>
  <c r="S48" i="5"/>
  <c r="T48" i="5" s="1"/>
  <c r="S70" i="5"/>
  <c r="T70" i="5" s="1"/>
  <c r="S56" i="5"/>
  <c r="T56" i="5" s="1"/>
  <c r="AD48" i="5"/>
  <c r="P48" i="5" s="1"/>
  <c r="AB19" i="5"/>
  <c r="O19" i="5" s="1"/>
  <c r="AC52" i="5"/>
  <c r="Q52" i="5" s="1"/>
  <c r="AB70" i="5"/>
  <c r="O70" i="5" s="1"/>
  <c r="AD56" i="5"/>
  <c r="P56" i="5" s="1"/>
  <c r="S19" i="5"/>
  <c r="T19" i="5" s="1"/>
  <c r="AC42" i="5"/>
  <c r="Q42" i="5" s="1"/>
  <c r="AF52" i="5"/>
  <c r="R52" i="5" s="1"/>
  <c r="AH52" i="5" s="1"/>
  <c r="AD95" i="5"/>
  <c r="P95" i="5" s="1"/>
  <c r="AB23" i="5"/>
  <c r="O23" i="5" s="1"/>
  <c r="AB27" i="5"/>
  <c r="O27" i="5" s="1"/>
  <c r="AB88" i="5"/>
  <c r="O88" i="5" s="1"/>
  <c r="AC20" i="5"/>
  <c r="Q20" i="5" s="1"/>
  <c r="AD50" i="5"/>
  <c r="P50" i="5" s="1"/>
  <c r="AD15" i="5"/>
  <c r="P15" i="5" s="1"/>
  <c r="AD104" i="5"/>
  <c r="P104" i="5" s="1"/>
  <c r="AB93" i="5"/>
  <c r="O93" i="5" s="1"/>
  <c r="S101" i="5"/>
  <c r="T101" i="5" s="1"/>
  <c r="AF66" i="5"/>
  <c r="R66" i="5" s="1"/>
  <c r="AH66" i="5" s="1"/>
  <c r="S97" i="5"/>
  <c r="T97" i="5" s="1"/>
  <c r="AF50" i="5"/>
  <c r="R50" i="5" s="1"/>
  <c r="AH50" i="5" s="1"/>
  <c r="AB15" i="5"/>
  <c r="O15" i="5" s="1"/>
  <c r="S93" i="5"/>
  <c r="T93" i="5" s="1"/>
  <c r="AD66" i="5"/>
  <c r="P66" i="5" s="1"/>
  <c r="AC51" i="5"/>
  <c r="Q51" i="5" s="1"/>
  <c r="AC81" i="5"/>
  <c r="Q81" i="5" s="1"/>
  <c r="AF96" i="5"/>
  <c r="R96" i="5" s="1"/>
  <c r="AH96" i="5" s="1"/>
  <c r="S22" i="5"/>
  <c r="T22" i="5" s="1"/>
  <c r="S74" i="5"/>
  <c r="T74" i="5" s="1"/>
  <c r="S15" i="5"/>
  <c r="T15" i="5" s="1"/>
  <c r="AF40" i="5"/>
  <c r="R40" i="5" s="1"/>
  <c r="AH40" i="5" s="1"/>
  <c r="AB104" i="5"/>
  <c r="O104" i="5" s="1"/>
  <c r="AD20" i="5"/>
  <c r="P20" i="5" s="1"/>
  <c r="AD51" i="5"/>
  <c r="P51" i="5" s="1"/>
  <c r="AB96" i="5"/>
  <c r="O96" i="5" s="1"/>
  <c r="AB22" i="5"/>
  <c r="O22" i="5" s="1"/>
  <c r="AB74" i="5"/>
  <c r="O74" i="5" s="1"/>
  <c r="AF15" i="5"/>
  <c r="R15" i="5" s="1"/>
  <c r="AH15" i="5" s="1"/>
  <c r="AB40" i="5"/>
  <c r="O40" i="5" s="1"/>
  <c r="AF102" i="5"/>
  <c r="R102" i="5" s="1"/>
  <c r="AH102" i="5" s="1"/>
  <c r="AF20" i="5"/>
  <c r="R20" i="5" s="1"/>
  <c r="AH20" i="5" s="1"/>
  <c r="AD43" i="5"/>
  <c r="P43" i="5" s="1"/>
  <c r="S65" i="5"/>
  <c r="T65" i="5" s="1"/>
  <c r="AD102" i="5"/>
  <c r="P102" i="5" s="1"/>
  <c r="AD34" i="5"/>
  <c r="P34" i="5" s="1"/>
  <c r="S89" i="5"/>
  <c r="T89" i="5" s="1"/>
  <c r="AB18" i="5"/>
  <c r="O18" i="5" s="1"/>
  <c r="S96" i="5"/>
  <c r="T96" i="5" s="1"/>
  <c r="AF22" i="5"/>
  <c r="R22" i="5" s="1"/>
  <c r="AH22" i="5" s="1"/>
  <c r="AF74" i="5"/>
  <c r="R74" i="5" s="1"/>
  <c r="AH74" i="5" s="1"/>
  <c r="AC97" i="5"/>
  <c r="Q97" i="5" s="1"/>
  <c r="AC69" i="5"/>
  <c r="Q69" i="5" s="1"/>
  <c r="S18" i="5"/>
  <c r="T18" i="5" s="1"/>
  <c r="AD22" i="5"/>
  <c r="P22" i="5" s="1"/>
  <c r="AD74" i="5"/>
  <c r="P74" i="5" s="1"/>
  <c r="AB65" i="5"/>
  <c r="O65" i="5" s="1"/>
  <c r="S102" i="5"/>
  <c r="T102" i="5" s="1"/>
  <c r="AF34" i="5"/>
  <c r="R34" i="5" s="1"/>
  <c r="AH34" i="5" s="1"/>
  <c r="AB89" i="5"/>
  <c r="O89" i="5" s="1"/>
  <c r="AC31" i="5"/>
  <c r="Q31" i="5" s="1"/>
  <c r="AF76" i="5"/>
  <c r="R76" i="5" s="1"/>
  <c r="AH76" i="5" s="1"/>
  <c r="S17" i="5"/>
  <c r="T17" i="5" s="1"/>
  <c r="AF56" i="5"/>
  <c r="R56" i="5" s="1"/>
  <c r="AH56" i="5" s="1"/>
  <c r="AD49" i="5"/>
  <c r="P49" i="5" s="1"/>
  <c r="S68" i="5"/>
  <c r="T68" i="5" s="1"/>
  <c r="AB32" i="5"/>
  <c r="O32" i="5" s="1"/>
  <c r="AB48" i="5"/>
  <c r="O48" i="5" s="1"/>
  <c r="S80" i="5"/>
  <c r="T80" i="5" s="1"/>
  <c r="AF27" i="5"/>
  <c r="R27" i="5" s="1"/>
  <c r="AH27" i="5" s="1"/>
  <c r="S73" i="5"/>
  <c r="T73" i="5" s="1"/>
  <c r="AD70" i="5"/>
  <c r="P70" i="5" s="1"/>
  <c r="AF88" i="5"/>
  <c r="R88" i="5" s="1"/>
  <c r="AH88" i="5" s="1"/>
  <c r="AD31" i="5"/>
  <c r="P31" i="5" s="1"/>
  <c r="S76" i="5"/>
  <c r="T76" i="5" s="1"/>
  <c r="AF17" i="5"/>
  <c r="R17" i="5" s="1"/>
  <c r="AH17" i="5" s="1"/>
  <c r="AB56" i="5"/>
  <c r="O56" i="5" s="1"/>
  <c r="AF49" i="5"/>
  <c r="R49" i="5" s="1"/>
  <c r="AH49" i="5" s="1"/>
  <c r="AB68" i="5"/>
  <c r="O68" i="5" s="1"/>
  <c r="AF32" i="5"/>
  <c r="R32" i="5" s="1"/>
  <c r="AH32" i="5" s="1"/>
  <c r="AF48" i="5"/>
  <c r="R48" i="5" s="1"/>
  <c r="AH48" i="5" s="1"/>
  <c r="AB80" i="5"/>
  <c r="O80" i="5" s="1"/>
  <c r="AD27" i="5"/>
  <c r="P27" i="5" s="1"/>
  <c r="AD52" i="5"/>
  <c r="P52" i="5" s="1"/>
  <c r="AD76" i="5"/>
  <c r="P76" i="5" s="1"/>
  <c r="AB47" i="5"/>
  <c r="O47" i="5" s="1"/>
  <c r="AF95" i="5"/>
  <c r="R95" i="5" s="1"/>
  <c r="AH95" i="5" s="1"/>
  <c r="AF21" i="5"/>
  <c r="R21" i="5" s="1"/>
  <c r="AH21" i="5" s="1"/>
  <c r="S49" i="5"/>
  <c r="T49" i="5" s="1"/>
  <c r="S27" i="5"/>
  <c r="T27" i="5" s="1"/>
  <c r="AB52" i="5"/>
  <c r="O52" i="5" s="1"/>
  <c r="S42" i="5"/>
  <c r="T42" i="5" s="1"/>
  <c r="S99" i="5"/>
  <c r="T99" i="5" s="1"/>
  <c r="AF47" i="5"/>
  <c r="R47" i="5" s="1"/>
  <c r="AH47" i="5" s="1"/>
  <c r="AB95" i="5"/>
  <c r="O95" i="5" s="1"/>
  <c r="AB21" i="5"/>
  <c r="O21" i="5" s="1"/>
  <c r="AD19" i="5"/>
  <c r="P19" i="5" s="1"/>
  <c r="AB42" i="5"/>
  <c r="O42" i="5" s="1"/>
  <c r="AB86" i="5"/>
  <c r="O86" i="5" s="1"/>
  <c r="S16" i="5"/>
  <c r="T16" i="5" s="1"/>
  <c r="AD99" i="5"/>
  <c r="P99" i="5" s="1"/>
  <c r="S47" i="5"/>
  <c r="T47" i="5" s="1"/>
  <c r="S95" i="5"/>
  <c r="T95" i="5" s="1"/>
  <c r="S21" i="5"/>
  <c r="T21" i="5" s="1"/>
  <c r="AF19" i="5"/>
  <c r="R19" i="5" s="1"/>
  <c r="AH19" i="5" s="1"/>
  <c r="AC70" i="5"/>
  <c r="Q70" i="5" s="1"/>
  <c r="AD17" i="5"/>
  <c r="P17" i="5" s="1"/>
  <c r="AB16" i="5"/>
  <c r="O16" i="5" s="1"/>
  <c r="AB20" i="5"/>
  <c r="O20" i="5" s="1"/>
  <c r="S69" i="5"/>
  <c r="T69" i="5" s="1"/>
  <c r="AF81" i="5"/>
  <c r="R81" i="5" s="1"/>
  <c r="AH81" i="5" s="1"/>
  <c r="AF43" i="5"/>
  <c r="R43" i="5" s="1"/>
  <c r="AH43" i="5" s="1"/>
  <c r="AD96" i="5"/>
  <c r="P96" i="5" s="1"/>
  <c r="AF37" i="5"/>
  <c r="R37" i="5" s="1"/>
  <c r="AH37" i="5" s="1"/>
  <c r="AF65" i="5"/>
  <c r="R65" i="5" s="1"/>
  <c r="AH65" i="5" s="1"/>
  <c r="S40" i="5"/>
  <c r="T40" i="5" s="1"/>
  <c r="AF89" i="5"/>
  <c r="R89" i="5" s="1"/>
  <c r="AH89" i="5" s="1"/>
  <c r="AF101" i="5"/>
  <c r="R101" i="5" s="1"/>
  <c r="AH101" i="5" s="1"/>
  <c r="AB51" i="5"/>
  <c r="O51" i="5" s="1"/>
  <c r="S51" i="5"/>
  <c r="T51" i="5" s="1"/>
  <c r="AD81" i="5"/>
  <c r="P81" i="5" s="1"/>
  <c r="AF87" i="5"/>
  <c r="R87" i="5" s="1"/>
  <c r="AH87" i="5" s="1"/>
  <c r="AD65" i="5"/>
  <c r="P65" i="5" s="1"/>
  <c r="AD40" i="5"/>
  <c r="P40" i="5" s="1"/>
  <c r="S34" i="5"/>
  <c r="T34" i="5" s="1"/>
  <c r="AB101" i="5"/>
  <c r="O101" i="5" s="1"/>
  <c r="AD42" i="5"/>
  <c r="P42" i="5" s="1"/>
  <c r="AD79" i="5"/>
  <c r="P79" i="5" s="1"/>
  <c r="S33" i="5"/>
  <c r="T33" i="5" s="1"/>
  <c r="AD101" i="5"/>
  <c r="P101" i="5" s="1"/>
  <c r="AC43" i="5"/>
  <c r="Q43" i="5" s="1"/>
  <c r="AB69" i="5"/>
  <c r="O69" i="5" s="1"/>
  <c r="AD84" i="5"/>
  <c r="P84" i="5" s="1"/>
  <c r="AB106" i="5"/>
  <c r="O106" i="5" s="1"/>
  <c r="AB53" i="5"/>
  <c r="O53" i="5" s="1"/>
  <c r="AB30" i="5"/>
  <c r="O30" i="5" s="1"/>
  <c r="S28" i="5"/>
  <c r="T28" i="5" s="1"/>
  <c r="AB39" i="5"/>
  <c r="O39" i="5" s="1"/>
  <c r="AF78" i="5"/>
  <c r="R78" i="5" s="1"/>
  <c r="AH78" i="5" s="1"/>
  <c r="S71" i="5"/>
  <c r="T71" i="5" s="1"/>
  <c r="AF14" i="5"/>
  <c r="R14" i="5" s="1"/>
  <c r="AH14" i="5" s="1"/>
  <c r="AC53" i="5"/>
  <c r="Q53" i="5" s="1"/>
  <c r="AF57" i="5"/>
  <c r="R57" i="5" s="1"/>
  <c r="AH57" i="5" s="1"/>
  <c r="S84" i="5"/>
  <c r="T84" i="5" s="1"/>
  <c r="AB91" i="5"/>
  <c r="O91" i="5" s="1"/>
  <c r="AF98" i="5"/>
  <c r="R98" i="5" s="1"/>
  <c r="AH98" i="5" s="1"/>
  <c r="AD94" i="5"/>
  <c r="P94" i="5" s="1"/>
  <c r="AC94" i="5"/>
  <c r="Q94" i="5" s="1"/>
  <c r="AB79" i="5"/>
  <c r="O79" i="5" s="1"/>
  <c r="AD55" i="5"/>
  <c r="P55" i="5" s="1"/>
  <c r="AF44" i="5"/>
  <c r="R44" i="5" s="1"/>
  <c r="AH44" i="5" s="1"/>
  <c r="AD69" i="5"/>
  <c r="P69" i="5" s="1"/>
  <c r="AB43" i="5"/>
  <c r="O43" i="5" s="1"/>
  <c r="AB108" i="5"/>
  <c r="O108" i="5" s="1"/>
  <c r="S81" i="5"/>
  <c r="T81" i="5" s="1"/>
  <c r="AB87" i="5"/>
  <c r="O87" i="5" s="1"/>
  <c r="AC14" i="5"/>
  <c r="Q14" i="5" s="1"/>
  <c r="S79" i="5"/>
  <c r="T79" i="5" s="1"/>
  <c r="AB37" i="5"/>
  <c r="O37" i="5" s="1"/>
  <c r="AB98" i="5"/>
  <c r="O98" i="5" s="1"/>
  <c r="AF28" i="5"/>
  <c r="R28" i="5" s="1"/>
  <c r="AH28" i="5" s="1"/>
  <c r="AC78" i="5"/>
  <c r="Q78" i="5" s="1"/>
  <c r="S23" i="5"/>
  <c r="T23" i="5" s="1"/>
  <c r="AD110" i="5"/>
  <c r="P110" i="5" s="1"/>
  <c r="AD33" i="5"/>
  <c r="P33" i="5" s="1"/>
  <c r="S57" i="5"/>
  <c r="T57" i="5" s="1"/>
  <c r="S53" i="5"/>
  <c r="T53" i="5" s="1"/>
  <c r="AD108" i="5"/>
  <c r="P108" i="5" s="1"/>
  <c r="AB78" i="5"/>
  <c r="O78" i="5" s="1"/>
  <c r="AF71" i="5"/>
  <c r="R71" i="5" s="1"/>
  <c r="AH71" i="5" s="1"/>
  <c r="AF79" i="5"/>
  <c r="R79" i="5" s="1"/>
  <c r="AH79" i="5" s="1"/>
  <c r="S37" i="5"/>
  <c r="T37" i="5" s="1"/>
  <c r="S98" i="5"/>
  <c r="T98" i="5" s="1"/>
  <c r="AB28" i="5"/>
  <c r="O28" i="5" s="1"/>
  <c r="AF55" i="5"/>
  <c r="R55" i="5" s="1"/>
  <c r="AH55" i="5" s="1"/>
  <c r="AD106" i="5"/>
  <c r="P106" i="5" s="1"/>
  <c r="AD53" i="5"/>
  <c r="P53" i="5" s="1"/>
  <c r="S108" i="5"/>
  <c r="T108" i="5" s="1"/>
  <c r="AF84" i="5"/>
  <c r="R84" i="5" s="1"/>
  <c r="AH84" i="5" s="1"/>
  <c r="S78" i="5"/>
  <c r="T78" i="5" s="1"/>
  <c r="AB71" i="5"/>
  <c r="O71" i="5" s="1"/>
  <c r="S91" i="5"/>
  <c r="T91" i="5" s="1"/>
  <c r="AD37" i="5"/>
  <c r="P37" i="5" s="1"/>
  <c r="AD98" i="5"/>
  <c r="P98" i="5" s="1"/>
  <c r="AD28" i="5"/>
  <c r="P28" i="5" s="1"/>
  <c r="AB55" i="5"/>
  <c r="O55" i="5" s="1"/>
  <c r="AF106" i="5"/>
  <c r="R106" i="5" s="1"/>
  <c r="AH106" i="5" s="1"/>
  <c r="AB44" i="5"/>
  <c r="O44" i="5" s="1"/>
  <c r="AD64" i="5"/>
  <c r="P64" i="5" s="1"/>
  <c r="S39" i="5"/>
  <c r="T39" i="5" s="1"/>
  <c r="AF94" i="5"/>
  <c r="R94" i="5" s="1"/>
  <c r="AH94" i="5" s="1"/>
  <c r="AC108" i="5"/>
  <c r="Q108" i="5" s="1"/>
  <c r="AD91" i="5"/>
  <c r="P91" i="5" s="1"/>
  <c r="S14" i="5"/>
  <c r="T14" i="5" s="1"/>
  <c r="S55" i="5"/>
  <c r="T55" i="5" s="1"/>
  <c r="S106" i="5"/>
  <c r="T106" i="5" s="1"/>
  <c r="S44" i="5"/>
  <c r="T44" i="5" s="1"/>
  <c r="S64" i="5"/>
  <c r="T64" i="5" s="1"/>
  <c r="AD39" i="5"/>
  <c r="P39" i="5" s="1"/>
  <c r="S94" i="5"/>
  <c r="T94" i="5" s="1"/>
  <c r="AB92" i="5"/>
  <c r="O92" i="5" s="1"/>
  <c r="S30" i="5"/>
  <c r="T30" i="5" s="1"/>
  <c r="AD87" i="5"/>
  <c r="P87" i="5" s="1"/>
  <c r="AF92" i="5"/>
  <c r="R92" i="5" s="1"/>
  <c r="AH92" i="5" s="1"/>
  <c r="AF91" i="5"/>
  <c r="R91" i="5" s="1"/>
  <c r="AH91" i="5" s="1"/>
  <c r="AF30" i="5"/>
  <c r="R30" i="5" s="1"/>
  <c r="AH30" i="5" s="1"/>
  <c r="AB14" i="5"/>
  <c r="O14" i="5" s="1"/>
  <c r="AD23" i="5"/>
  <c r="P23" i="5" s="1"/>
  <c r="AD44" i="5"/>
  <c r="P44" i="5" s="1"/>
  <c r="AB64" i="5"/>
  <c r="O64" i="5" s="1"/>
  <c r="S110" i="5"/>
  <c r="T110" i="5" s="1"/>
  <c r="AF33" i="5"/>
  <c r="R33" i="5" s="1"/>
  <c r="AH33" i="5" s="1"/>
  <c r="AD57" i="5"/>
  <c r="P57" i="5" s="1"/>
  <c r="AC84" i="5"/>
  <c r="Q84" i="5" s="1"/>
  <c r="AF39" i="5"/>
  <c r="R39" i="5" s="1"/>
  <c r="AH39" i="5" s="1"/>
  <c r="N13" i="5"/>
  <c r="AC13" i="5" s="1"/>
  <c r="Q13" i="5" s="1"/>
  <c r="AK13" i="5"/>
  <c r="AO13" i="5" s="1"/>
  <c r="AD71" i="5"/>
  <c r="P71" i="5" s="1"/>
  <c r="S87" i="5"/>
  <c r="T87" i="5" s="1"/>
  <c r="AD92" i="5"/>
  <c r="P92" i="5" s="1"/>
  <c r="AD30" i="5"/>
  <c r="P30" i="5" s="1"/>
  <c r="AF23" i="5"/>
  <c r="R23" i="5" s="1"/>
  <c r="AH23" i="5" s="1"/>
  <c r="AF64" i="5"/>
  <c r="R64" i="5" s="1"/>
  <c r="AH64" i="5" s="1"/>
  <c r="AB110" i="5"/>
  <c r="O110" i="5" s="1"/>
  <c r="AB33" i="5"/>
  <c r="O33" i="5" s="1"/>
  <c r="AB57" i="5"/>
  <c r="O57" i="5" s="1"/>
  <c r="AA4" i="5"/>
  <c r="V24" i="4"/>
  <c r="V46" i="4"/>
  <c r="V95" i="4"/>
  <c r="V89" i="4"/>
  <c r="V102" i="4"/>
  <c r="V103" i="4"/>
  <c r="V91" i="4"/>
  <c r="V66" i="4"/>
  <c r="V38" i="4"/>
  <c r="V106" i="4"/>
  <c r="V61" i="4"/>
  <c r="V54" i="4"/>
  <c r="V58" i="4"/>
  <c r="V27" i="4"/>
  <c r="V72" i="4"/>
  <c r="V97" i="4"/>
  <c r="V39" i="4"/>
  <c r="V31" i="4"/>
  <c r="V44" i="4"/>
  <c r="V49" i="4"/>
  <c r="V105" i="4"/>
  <c r="V62" i="4"/>
  <c r="V71" i="4"/>
  <c r="V74" i="4"/>
  <c r="V47" i="4"/>
  <c r="V32" i="4"/>
  <c r="V43" i="4"/>
  <c r="V104" i="4"/>
  <c r="V42" i="4"/>
  <c r="V81" i="4"/>
  <c r="V50" i="4"/>
  <c r="V57" i="4"/>
  <c r="V14" i="4"/>
  <c r="V12" i="4"/>
  <c r="V18" i="4"/>
  <c r="V76" i="4"/>
  <c r="V73" i="4"/>
  <c r="V56" i="4"/>
  <c r="V25" i="4"/>
  <c r="V96" i="4"/>
  <c r="V19" i="4"/>
  <c r="V41" i="4"/>
  <c r="V101" i="4"/>
  <c r="V65" i="4"/>
  <c r="V22" i="4"/>
  <c r="V52" i="4"/>
  <c r="V26" i="4"/>
  <c r="V90" i="4"/>
  <c r="V63" i="4"/>
  <c r="V37" i="4"/>
  <c r="V92" i="4"/>
  <c r="V84" i="4"/>
  <c r="V94" i="4"/>
  <c r="V53" i="4"/>
  <c r="V30" i="4"/>
  <c r="V100" i="4"/>
  <c r="V34" i="4"/>
  <c r="V21" i="4"/>
  <c r="S13" i="5" l="1"/>
  <c r="AB13" i="5"/>
  <c r="O13" i="5" s="1"/>
  <c r="V8" i="4"/>
  <c r="AD13" i="5" l="1"/>
  <c r="P13" i="5" s="1"/>
  <c r="N12" i="5"/>
  <c r="S12" i="5" s="1"/>
  <c r="AK12" i="5"/>
  <c r="AK4" i="5" s="1"/>
  <c r="AF13" i="5" l="1"/>
  <c r="R13" i="5" s="1"/>
  <c r="AC12" i="5"/>
  <c r="Q12" i="5" s="1"/>
  <c r="AB12" i="5"/>
  <c r="O12" i="5" s="1"/>
  <c r="AF12" i="5" s="1"/>
  <c r="N8" i="5"/>
  <c r="AO12" i="5"/>
  <c r="AO4" i="5" s="1"/>
  <c r="AD12" i="5"/>
  <c r="P12" i="5" s="1"/>
  <c r="AF4" i="5" l="1"/>
  <c r="AH13" i="5"/>
  <c r="T13" i="5"/>
  <c r="R12" i="5"/>
  <c r="AH12" i="5" l="1"/>
  <c r="AH4" i="5" s="1"/>
  <c r="T12" i="5"/>
  <c r="AF5" i="5"/>
  <c r="T5" i="5" s="1"/>
  <c r="R8" i="5"/>
  <c r="C6" i="5" l="1"/>
  <c r="AF6" i="5"/>
  <c r="T6" i="5" l="1"/>
</calcChain>
</file>

<file path=xl/sharedStrings.xml><?xml version="1.0" encoding="utf-8"?>
<sst xmlns="http://schemas.openxmlformats.org/spreadsheetml/2006/main" count="673" uniqueCount="494">
  <si>
    <t>Schlechtwetter</t>
  </si>
  <si>
    <t>V1.62(09.2019)</t>
  </si>
  <si>
    <t>Zellen-Hilfetexte auf Blatt 1. Hier damit nicht Macro angepasst werden muss, wenn auf Hilfetexte verschoben</t>
  </si>
  <si>
    <t>In diese Kolonne nicht übersetzen</t>
  </si>
  <si>
    <t>deutsch</t>
  </si>
  <si>
    <t>französisch</t>
  </si>
  <si>
    <t>italienisch</t>
  </si>
  <si>
    <t>Wählen Sprache</t>
  </si>
  <si>
    <t>Sprache</t>
  </si>
  <si>
    <t>Blattnamen maximal 31 Zeichen</t>
  </si>
  <si>
    <t>Stammdaten Betrieb</t>
  </si>
  <si>
    <t>Stammdaten Mitarbeiter</t>
  </si>
  <si>
    <t>Abrech. wetterbed. Arbeitsausf.</t>
  </si>
  <si>
    <t>Übersetzungstexte</t>
  </si>
  <si>
    <t>Hilfsdaten</t>
  </si>
  <si>
    <t>Header &amp; Footer (Left, Center, Right)</t>
  </si>
  <si>
    <t>Header &amp; Footer Blatt 1</t>
  </si>
  <si>
    <t>&amp;"Arial"&amp;8</t>
  </si>
  <si>
    <t>Arbeitslosenversicherung</t>
  </si>
  <si>
    <t>&amp;"Arial"&amp;10&amp;B</t>
  </si>
  <si>
    <t>Für Fragen dieses Arbeitsblatt betreffend wenden Sie sich bitte an Ihre Arbeitslosenkasse.</t>
  </si>
  <si>
    <t>&amp;"Arial"&amp;8&amp;D</t>
  </si>
  <si>
    <t>Header &amp; Footer Blatt 2</t>
  </si>
  <si>
    <t>Seite &amp;P</t>
  </si>
  <si>
    <t>Header &amp; Footer Blatt 3</t>
  </si>
  <si>
    <t>&amp;B&amp;"Arial"&amp;8</t>
  </si>
  <si>
    <t>Abrechnung über die wetterbedingten Arbeitsausfälle</t>
  </si>
  <si>
    <t xml:space="preserve"> &amp;P</t>
  </si>
  <si>
    <t>Seite</t>
  </si>
  <si>
    <t>(Formular 716.503)</t>
  </si>
  <si>
    <t>Header &amp; Footer TCRD Blatt 1</t>
  </si>
  <si>
    <t>&amp;"Arial"&amp;10</t>
  </si>
  <si>
    <t>Korrigierte Abrechnung des SECO</t>
  </si>
  <si>
    <t xml:space="preserve">Beilage </t>
  </si>
  <si>
    <t xml:space="preserve"> zu Revisionsverfügung AGK </t>
  </si>
  <si>
    <t>SECO/TCRD/</t>
  </si>
  <si>
    <t>&amp;D</t>
  </si>
  <si>
    <t>Seite &amp;P von &amp;N</t>
  </si>
  <si>
    <t>Header &amp; Footer TCRD Blatt 2</t>
  </si>
  <si>
    <t>Header &amp; Footer TCRD Blatt 3</t>
  </si>
  <si>
    <t>Konstanten Blatt 1</t>
  </si>
  <si>
    <t>BUR-Nr.</t>
  </si>
  <si>
    <t>Firmenname</t>
  </si>
  <si>
    <t>Strasse/Nr.</t>
  </si>
  <si>
    <t>PLZ</t>
  </si>
  <si>
    <t>Ort</t>
  </si>
  <si>
    <t>Sachbearbeiter</t>
  </si>
  <si>
    <t>Telefon</t>
  </si>
  <si>
    <t>Telefax</t>
  </si>
  <si>
    <t>e-Mail</t>
  </si>
  <si>
    <t>Zahlungsverbindung</t>
  </si>
  <si>
    <t>Betrieb/Betriebsabteilung</t>
  </si>
  <si>
    <t>Abrechnungsperiode</t>
  </si>
  <si>
    <t>Eingabefrist</t>
  </si>
  <si>
    <t>Betriebsgrösse</t>
  </si>
  <si>
    <t>Anzahl Arbeitstage/Jahr</t>
  </si>
  <si>
    <t>Jahresd. wöchentl. Normalarbeitsz.</t>
  </si>
  <si>
    <t>Max. massgeb. Verdienst</t>
  </si>
  <si>
    <t>Karenztage</t>
  </si>
  <si>
    <t>Beitragssatz AHV/IV/EO/ALV%</t>
  </si>
  <si>
    <t>TCRD Beilage-Nr.</t>
  </si>
  <si>
    <t>TCRD Verfügungs-Nr.</t>
  </si>
  <si>
    <t>TCRD Kurzzeichen Inspektor</t>
  </si>
  <si>
    <t>Farbcode Ein-/Ausgabefelder</t>
  </si>
  <si>
    <t>Eingabe erforderlich</t>
  </si>
  <si>
    <t>Wert fehlerhaft</t>
  </si>
  <si>
    <t>Ausgabefeld</t>
  </si>
  <si>
    <t>Mehr Mitarbeiter erfasst als maximale Betriebsgrösse</t>
  </si>
  <si>
    <t>Wählen Sie die  Betriebsgrösse</t>
  </si>
  <si>
    <t>Dieser Wert wird automatisch bestimmt, kann aber überschrieben werden</t>
  </si>
  <si>
    <t>Konstanten Blatt 2</t>
  </si>
  <si>
    <t>Versicherten-Nr.</t>
  </si>
  <si>
    <t>Name</t>
  </si>
  <si>
    <t>Vorname</t>
  </si>
  <si>
    <t>Geburts-</t>
  </si>
  <si>
    <t>datum</t>
  </si>
  <si>
    <t>Monats-</t>
  </si>
  <si>
    <t>lohn</t>
  </si>
  <si>
    <t>Stunden-</t>
  </si>
  <si>
    <t>Anzahl bez.</t>
  </si>
  <si>
    <t xml:space="preserve">Monate </t>
  </si>
  <si>
    <t>pro Jahr</t>
  </si>
  <si>
    <t>(12/13)</t>
  </si>
  <si>
    <t>Weitere</t>
  </si>
  <si>
    <t>Lohn-</t>
  </si>
  <si>
    <t>bestand-</t>
  </si>
  <si>
    <t>teile p. Jahr</t>
  </si>
  <si>
    <t>Jahres-</t>
  </si>
  <si>
    <t>durchschn.</t>
  </si>
  <si>
    <t>wöchentl.</t>
  </si>
  <si>
    <t>Arbeitszeit</t>
  </si>
  <si>
    <t>Anzahl</t>
  </si>
  <si>
    <t>Ferientage</t>
  </si>
  <si>
    <t>Feiertage</t>
  </si>
  <si>
    <t>Anrechen-</t>
  </si>
  <si>
    <t>barer</t>
  </si>
  <si>
    <t>Verdienst</t>
  </si>
  <si>
    <t>wurde gekürzt</t>
  </si>
  <si>
    <t>Konstanten Blatt 3</t>
  </si>
  <si>
    <t>Name,Vorname</t>
  </si>
  <si>
    <t>anrechen-</t>
  </si>
  <si>
    <t>barer Std.-</t>
  </si>
  <si>
    <t>Wöchentl.</t>
  </si>
  <si>
    <t>in der AP</t>
  </si>
  <si>
    <t>Sollstd. Abr.-</t>
  </si>
  <si>
    <t>Periode Inkl.</t>
  </si>
  <si>
    <t>Vorholzeit</t>
  </si>
  <si>
    <t>Istzeit</t>
  </si>
  <si>
    <t>Bezahlte/</t>
  </si>
  <si>
    <t>Unbezahlte</t>
  </si>
  <si>
    <t>Absenzen</t>
  </si>
  <si>
    <t>Saldo Ende Per.</t>
  </si>
  <si>
    <t>vorherg.</t>
  </si>
  <si>
    <t>(nur für Gleitzeit)</t>
  </si>
  <si>
    <t>laufend</t>
  </si>
  <si>
    <t>Diff.</t>
  </si>
  <si>
    <t>Ausfall-</t>
  </si>
  <si>
    <t>stunden</t>
  </si>
  <si>
    <t>total</t>
  </si>
  <si>
    <t>Saldo</t>
  </si>
  <si>
    <t>Mehrstd.</t>
  </si>
  <si>
    <t>Vormonate</t>
  </si>
  <si>
    <t>bare Aus-</t>
  </si>
  <si>
    <t>fall-Std.</t>
  </si>
  <si>
    <t>Verdienst-</t>
  </si>
  <si>
    <t>ausfall</t>
  </si>
  <si>
    <t>100%</t>
  </si>
  <si>
    <t>80%</t>
  </si>
  <si>
    <t>Zwischen-</t>
  </si>
  <si>
    <t>Beschäftigung</t>
  </si>
  <si>
    <t>Abzug</t>
  </si>
  <si>
    <t>Beantragte</t>
  </si>
  <si>
    <t>Vergütung</t>
  </si>
  <si>
    <t>Seitentotal</t>
  </si>
  <si>
    <t>Anzahl bezugsberechtigter Mitarbeiter:</t>
  </si>
  <si>
    <t>Anzahl betroffener Mitarbeiter:</t>
  </si>
  <si>
    <t>Arbeitsausfall in Prozent:</t>
  </si>
  <si>
    <t>Anspruch: 80%</t>
  </si>
  <si>
    <t>Max. VV:</t>
  </si>
  <si>
    <t>AHV/IV/EO/ALV:</t>
  </si>
  <si>
    <t>Karenzzeit:</t>
  </si>
  <si>
    <t>Tag(e)</t>
  </si>
  <si>
    <t>Total:</t>
  </si>
  <si>
    <t>Schlechtwetterentschädigung:</t>
  </si>
  <si>
    <t>Konstanten Blatt 5</t>
  </si>
  <si>
    <t>Datum</t>
  </si>
  <si>
    <t>Gültig ab</t>
  </si>
  <si>
    <t>Arbeitstage</t>
  </si>
  <si>
    <t>pro jahr</t>
  </si>
  <si>
    <t>Max. massgeb.</t>
  </si>
  <si>
    <t>Beitragssatz</t>
  </si>
  <si>
    <t>Mitarbeiter</t>
  </si>
  <si>
    <t>a1: bis 18 Mitarbeiter</t>
  </si>
  <si>
    <t>a2: bis 39 Mitarbeiter</t>
  </si>
  <si>
    <t>a3: bis 60 Mitarbeiter</t>
  </si>
  <si>
    <t>a4: bis 81 Mitarbeiter</t>
  </si>
  <si>
    <t>a5: bis 102 Mitarbeiter</t>
  </si>
  <si>
    <t>b1: bis 144 Mitarbeiter</t>
  </si>
  <si>
    <t>b2: bis 186 Mitarbeiter</t>
  </si>
  <si>
    <t>b3: bis 207 Mitarbeiter</t>
  </si>
  <si>
    <t>b4: bis 249 Mitarbeiter</t>
  </si>
  <si>
    <t>b5: bis 291 Mitarbeiter</t>
  </si>
  <si>
    <t>c1: bis 333 Mitarbeiter</t>
  </si>
  <si>
    <t>c2: bis 375 Mitarbeiter</t>
  </si>
  <si>
    <t>c3: bis 417 Mitarbeiter</t>
  </si>
  <si>
    <t>c4: bis 459 Mitarbeiter</t>
  </si>
  <si>
    <t>c5: bis 501 Mitarbeiter</t>
  </si>
  <si>
    <t>d1: bis 564 Mitarbeiter</t>
  </si>
  <si>
    <t>d2: bis 627 Mitarbeiter</t>
  </si>
  <si>
    <t>d3: bis 690 Mitarbeiter</t>
  </si>
  <si>
    <t>d4: bis 753 Mitarbeiter</t>
  </si>
  <si>
    <t>e1: bis 816 Mitarbeiter</t>
  </si>
  <si>
    <t>e2: bis 879 Mitarbeiter</t>
  </si>
  <si>
    <t>e3: bis 942 Mitarbeiter</t>
  </si>
  <si>
    <t>e4: bis 1005 Mitarbeiter</t>
  </si>
  <si>
    <t>Sichtbar</t>
  </si>
  <si>
    <t>Anfang</t>
  </si>
  <si>
    <t>Erfasst</t>
  </si>
  <si>
    <t>Erste Zeile:</t>
  </si>
  <si>
    <t>Letzte Zeile:</t>
  </si>
  <si>
    <t>Schutzwort:</t>
  </si>
  <si>
    <t>AHV-Pflicht ab:</t>
  </si>
  <si>
    <t>Version:</t>
  </si>
  <si>
    <t>TCRD (0=nein, 1=ja):</t>
  </si>
  <si>
    <t>TCRD erste Zeile:</t>
  </si>
  <si>
    <t>TCRD letzte Zeile:</t>
  </si>
  <si>
    <t>Hilfetexte für die Abrechnung von wetterbedingten Arbeitsausfällen</t>
  </si>
  <si>
    <t>Hilfetexttitel</t>
  </si>
  <si>
    <t>Hilfetext</t>
  </si>
  <si>
    <t>Allgemeine Erläuterungen</t>
  </si>
  <si>
    <t>Erläuterungen bekommen Sie, indem Sie den Cursor in die betreffende Spalte positionieren und gleichzeitig die Tasten "STRG" und "h" drücken. Auf englischen Tastaturen drücken Sie "CTRL" und "h".</t>
  </si>
  <si>
    <t>Kol. 1: Name/Vorname</t>
  </si>
  <si>
    <t>Auf der Abrechnung ist pro Abrechnungsperiode jede arbeitnehmende Person des Betriebes aufzuführen, ungeachtet, ob er wetterbedingte Arbeitsausfälle erlitten hat oder nicht. Für die Nichtbetroffenen genügen die Angaben unter Kol. 1, Kol. 4 und Kol. 6.</t>
  </si>
  <si>
    <t>Kol. 2: Anrechenbarer Stundenverdienst</t>
  </si>
  <si>
    <t>Massgebend ist der vertraglich vereinbarte Lohn in der letzten Zahltagsperiode vor Beginn der Arbeitsausfälle</t>
  </si>
  <si>
    <t>(max.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t>
  </si>
  <si>
    <t>Ermittlung des anrechenbaren Stundenverdienstes siehe Broschüre „Info-Service Schlechtwetterentschädigung“.</t>
  </si>
  <si>
    <t>Kol. 3: Wöchentliche Arbeitszeit in der AP</t>
  </si>
  <si>
    <t>Einzutragen ist die individuelle, vertraglich vereinbarte Arbeitszeit je arbeitnehmende Person, ohne allfällige Vorholzeit. Bei unterschiedlich langen Arbeitszeiten innerhalb eines Jahres ist die für die betreffende Abrechnungsperiode gültige Arbeitszeit einzutragen.</t>
  </si>
  <si>
    <t>Kol. 4: Sollstunden der Abrechnungsperiode inklusive Vorholzeit</t>
  </si>
  <si>
    <t>Umfasst die Zahltagsperiode eine, zwei oder vier Wochen, so beträgt die Abrechnungsperiode vier Wochen. In allen übrigen Fällen beträgt die Abrechnungsperiode einen Monat.</t>
  </si>
  <si>
    <t>Kol. 5: Istzeit</t>
  </si>
  <si>
    <t>Die tatsächlich gearbeiteten Stunden inkl. allfällige in dieser Abrechnungsperiode geleisteten Mehrstunden.</t>
  </si>
  <si>
    <t>Kol. 6: Bezahlte/unbezahlte Absenzen</t>
  </si>
  <si>
    <t>Sämtliche bezahlten und unbezahlten Absenzen (Ferien, Feiertage, freiwilliges Fernbleiben von der Arbeit, Krankheit, Unfall, Militärdienst usw.) in Stunden.</t>
  </si>
  <si>
    <t>Kol. 7: Gleitzeit. Saldo Ende vorhergehende Abrechnungsperiode</t>
  </si>
  <si>
    <t>Zulässiger Plus-Stundensaldo gemäss betrieblicher Gleitzeitregelung, max. 20 Arbeitsstunden; darüber liegende Stunden gelten als Mehrstunden.</t>
  </si>
  <si>
    <t>Kol. 7: Gleitzeit. Saldo Ende laufende Abrechnungsperiode</t>
  </si>
  <si>
    <t>Kol. 7: Gleitzeit. Differenz mit umgekehrten Vorzeichen</t>
  </si>
  <si>
    <t>Berechnung: Saldo Ende der vorhergehenden Periode abzüglich Saldo Ende der laufenden Periode.</t>
  </si>
  <si>
    <t>Ausfallstunden total</t>
  </si>
  <si>
    <t>Die tatsächlich ausgefallenen wetterbedingten Ausfallstunden der ganzen und halben Tage, für welche eine Zustimmung der kantonalen Amtsstelle vorliegt, höchstens jedoch die Anzahl Stunden, die sich aus folgender Berechnung ergeben: Kol. 4 abzüglich des Totals von Kol. 5, 6, 7 (Differenz).</t>
  </si>
  <si>
    <t>Kol. 8: Saldo der ausbezahlten und noch nicht ausbezahlten Mehrstunden aus den Vormonaten</t>
  </si>
  <si>
    <t>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Mehrstundensaldi, die nicht vollständig durch die anrechenbaren Ausfallstunden ausgeglichen werden können, sind auf die nächste Abrechnungsperiode vorzutragen.</t>
  </si>
  <si>
    <t>Kol. 9: Anrechenbare Ausfallstunden</t>
  </si>
  <si>
    <t>Die anrechenbaren Ausfallstunden reduzieren sich um die Mehrstundensaldi (Kol. 8)</t>
  </si>
  <si>
    <t>Kol. 10: Verdienstausfall 100 %</t>
  </si>
  <si>
    <t>Multiplikation der Kol. 9 mit Kol. 2. Das Total dieser Kolonne wird um das Total des Verdienstes aus Zwischenbeschäftigung reduziert und diese Differenz mit 6,05% multipliziert, was die Vergütung der Arbeitgeberbeiträge an die AHV/IV/EO/ALV ergibt. Diese Vergütung wird zum Total der Kol. 13 hinzugezählt.</t>
  </si>
  <si>
    <t>Kol. 11: Verdienstausfall 80 %</t>
  </si>
  <si>
    <t>Die Schlechtwetterentschädigung beträgt für jede arbeitnehmende Person 80% des Verdienstausfalles.</t>
  </si>
  <si>
    <t>Verdienst Zwischenbeschäftigung</t>
  </si>
  <si>
    <t>Als Einkommen aus Zwischenbeschäftigung gilt jeder Verdienst aus unselbständiger oder selbständiger Tätigkeit, den ein Abeitnehmer während seines Arbeitsausfalles zusätzlich erzielt.</t>
  </si>
  <si>
    <t>Der Arbeitgeber der Zwischenbeschäftigung hat dem ursprünglichen Arbeitgeber monatlich das Einkommen aus Zwischenbeschäftigung mitzuteilen (Art. 41 AVIG).</t>
  </si>
  <si>
    <t>Anrechenbarer Verdienstausfall 80% (Kol. 11 der Abrechnung)</t>
  </si>
  <si>
    <t>'+ Verdienst aus Zwischenbeschäftigung (brutto)</t>
  </si>
  <si>
    <t>-  Verdienstausfall 100% (Kol. 10 der Abrechnung)</t>
  </si>
  <si>
    <t>= Kürzung von Kol. 13 der Abrechnung.</t>
  </si>
  <si>
    <t>Kol. 12: Abzug Karenztage 80 %</t>
  </si>
  <si>
    <t>Karenzzeit zulasten des Arbeitgebers.</t>
  </si>
  <si>
    <t>Kol. 13: Beantragte Vergütung</t>
  </si>
  <si>
    <t>Sofern alle Voraussetzungen erfüllt sind, vergütet die Kasse den Betrag der sich aus der Subtraktion der Kol. 12 und des Abzugs aus Zwischenbeschäftigung von der Kol. 11 ergibt. Zum Total dieser Kolonne wird die Vergütung der Arbeitgeberbeiträge an AHV/IV/EO/ALV hinzugezählt.</t>
  </si>
  <si>
    <t>Regel 7</t>
  </si>
  <si>
    <t>Regel 12</t>
  </si>
  <si>
    <t>Regel 13</t>
  </si>
  <si>
    <t>Regel 14</t>
  </si>
  <si>
    <t>S13 / 12</t>
  </si>
  <si>
    <t>Regel 8</t>
  </si>
  <si>
    <t>Regel 15</t>
  </si>
  <si>
    <t>Regel 17</t>
  </si>
  <si>
    <t>Regel 19/20</t>
  </si>
  <si>
    <t>AHV-pflichtiger</t>
  </si>
  <si>
    <t>AHV-pflichtige</t>
  </si>
  <si>
    <t>AHV-Nr.</t>
  </si>
  <si>
    <t>*</t>
  </si>
  <si>
    <t>Personen, die in ihrer Eigenschaft als Gesellschafter oder Gesellschafterin, als finanziell am Betrieb Beteiligte oder als Mitglied eines obersten betrieblichen Entscheidungsgremiums die Entscheidungen des Arbeitgebers oder der Arbeitgeberin bestimmen oder massgeblich beeinflussen können sowie ihre mitarbeitenden Ehegatten oder ihre mitarbeitenden Ehegattinnen oder ihre mitarbeitenden eingetragenen Partner oder ihre mitarbeitenden eingetragenen Partnerinnen. Zu den Versicherten, die einen massgeblichen Einfluss ausüben, gehören in der Regel die Einzelunterschriftsberechtigten sowie jene, die massgeblich finanziell an einem Betrieb beteiligt sind;</t>
  </si>
  <si>
    <t>Art der Ansprechperson</t>
  </si>
  <si>
    <t>Name Ansprechperson</t>
  </si>
  <si>
    <t>Vorname Ansprechperson</t>
  </si>
  <si>
    <t>BUR-Nr</t>
  </si>
  <si>
    <t>E-Mail</t>
  </si>
  <si>
    <t>Massgebende Arbeitszeit in der Abrechnungsperiode</t>
  </si>
  <si>
    <t>Von (TT.MM.JJJJ):</t>
  </si>
  <si>
    <t>Bis (TT.MM.JJJJ):</t>
  </si>
  <si>
    <t>Gesamtbetrieb oder Betriebsabteilung</t>
  </si>
  <si>
    <t>Letzte ordentliche Lohnzahlung</t>
  </si>
  <si>
    <t>Ort:</t>
  </si>
  <si>
    <t>Datum:</t>
  </si>
  <si>
    <t>Unterschrift:</t>
  </si>
  <si>
    <t>Zudem bestätige ich:
- Die Arbeitnehmenden wurden über die Arbeitseinstellung und die Kontrollpflicht orientiert. Die Arbeitnehmenden, welche der Arbeitseinstellung nicht zugestimmt haben, werden nach Arbeitsvertrag entlöhnt.
- Den betroffenen Arbeitnehmenden wurde die Schlechtwetterentschädigung vorgeschossen und am ordentlichen Lohnzahlungstermin der entsprechenden Abrechnungsperiode ausgerichtet.
- Die Schlechtwetterentschädigung für die Karenzzeit wurde zulasten des Arbeitgebers / der Arbeitgeberin übernommen.
- Die gesetzlich und vertraglich vereinbarten Sozialversicherungsbeiträge werden entsprechend der normalen Arbeitszeit bezahlt.</t>
  </si>
  <si>
    <t xml:space="preserve">
AHV-Nummer</t>
  </si>
  <si>
    <t xml:space="preserve">
Name</t>
  </si>
  <si>
    <t xml:space="preserve">
Vorname</t>
  </si>
  <si>
    <t>Datumsbereich</t>
  </si>
  <si>
    <t>Geben Sie eine Periode im Format MM.JJJJ ein. Beispiel: 02.2020</t>
  </si>
  <si>
    <t>Gültiger Gesamtarbeitsvertrag</t>
  </si>
  <si>
    <t>Eingabe</t>
  </si>
  <si>
    <t>Ausgabefeld / Berechnung / Information</t>
  </si>
  <si>
    <t>Anzahl Arbeitstage im Jahr der Abrechnungsperiode</t>
  </si>
  <si>
    <t>Neu in arbeitgeberähnlicher Stellung</t>
  </si>
  <si>
    <t>Neue/r Mitarbeitende/r</t>
  </si>
  <si>
    <t>Änderungskündigung</t>
  </si>
  <si>
    <t>Der Arbeitgeber / Die Arbeitgeberin ist gemäss Art. 88 AVIG und Art. 28 ATSG verpflichtet, alle erforderlichen Auskünfte zu erteilen und die nötigen Unterlagen vorzulegen.</t>
  </si>
  <si>
    <t>Verdienst-
ausfall
80%</t>
  </si>
  <si>
    <t>Abzug
Karenztage
80%</t>
  </si>
  <si>
    <t>Beantragte
Vergütung</t>
  </si>
  <si>
    <t>Verdienst-
ausfall
100%</t>
  </si>
  <si>
    <t>Anrechen-
bare Aus-
fallstunden</t>
  </si>
  <si>
    <t>Saldo
Mehrstd.
Vormonate</t>
  </si>
  <si>
    <t>Ausfall-
stunden
total</t>
  </si>
  <si>
    <t>Bezahlte /
Unbezahlte
Absenzen</t>
  </si>
  <si>
    <t>Gleitzeit c</t>
  </si>
  <si>
    <t>Ausfall-
stunden
Total</t>
  </si>
  <si>
    <t>Anrechen-
bare
Ausfall-Std.</t>
  </si>
  <si>
    <t>Abzug
Zwischen-
beschäftigung</t>
  </si>
  <si>
    <t>Verdienst
Zwischen-
beschäftigung</t>
  </si>
  <si>
    <t>Anzahl
betroffene
Mitarbeiter</t>
  </si>
  <si>
    <t>Anzahl
bezugsber.
Mitarbeiter</t>
  </si>
  <si>
    <t>Sollstd.
Bezugsber.
Mitarbeiter</t>
  </si>
  <si>
    <t>Absenzen
bezugsber.
Mitarbeiter</t>
  </si>
  <si>
    <t>Sollstd.
Inkl.
Vorholzeit</t>
  </si>
  <si>
    <t>AHV-pflichtiger
Verdienst
Zwischen-
beschäftigung</t>
  </si>
  <si>
    <t>AHV-pflichtiger
Verdienst-
ausfall
100%</t>
  </si>
  <si>
    <t>bezahlte /
unbezahlte
Absenzen</t>
  </si>
  <si>
    <t>AHV-pflichtige
Abzugsbasis</t>
  </si>
  <si>
    <t>AHV-pflichtig</t>
  </si>
  <si>
    <t>Anzahl
bezugs-
berechtige
Mitarbeiter</t>
  </si>
  <si>
    <t>Regel 7
FF12</t>
  </si>
  <si>
    <t>Regel 9
deApM</t>
  </si>
  <si>
    <t>Regel 10
Std.-Lohn ohne
Prämie</t>
  </si>
  <si>
    <t>Regel 11
Std.-Lohn
mit
Prämie</t>
  </si>
  <si>
    <t>Regel 12
Monatslohn
ohne
Prämie</t>
  </si>
  <si>
    <t xml:space="preserve">
Regel 13
Monatslohn
mit
Prämie</t>
  </si>
  <si>
    <t>Regel 14
Vergleichs-
wert</t>
  </si>
  <si>
    <t>Regel 10 - 14
Anrechenb.
Std.-Verd.
aSV</t>
  </si>
  <si>
    <t>Regel 14
Anrechenb.
Stunden-
verdienst</t>
  </si>
  <si>
    <t>Personaldaten</t>
  </si>
  <si>
    <t>Anrechen-
barer
Verdienst</t>
  </si>
  <si>
    <t>Anrechen-
barer Std.-
Verdienst</t>
  </si>
  <si>
    <t>Unterschrift</t>
  </si>
  <si>
    <t xml:space="preserve">Betrieb / Betriebsabteilung: </t>
  </si>
  <si>
    <t xml:space="preserve">Abrechnungsperiode: </t>
  </si>
  <si>
    <t>Summen</t>
  </si>
  <si>
    <t>Wöchentl.
Arbeitszeit
in der AP</t>
  </si>
  <si>
    <t>Zusammenfassung</t>
  </si>
  <si>
    <t xml:space="preserve">Anzahl betroffene Mitarbeitende: </t>
  </si>
  <si>
    <t xml:space="preserve">Vergütung brutto: </t>
  </si>
  <si>
    <t xml:space="preserve">AHV/IV/EO-Beiträge: </t>
  </si>
  <si>
    <t xml:space="preserve">Anzahl Karenztage: </t>
  </si>
  <si>
    <t>Keine Zustimmung zu Kurzarbeit</t>
  </si>
  <si>
    <t>Versetzung in andere Abteilung</t>
  </si>
  <si>
    <t>Wechsel von Lehrling zu Angestellt</t>
  </si>
  <si>
    <t>Pensionierung</t>
  </si>
  <si>
    <t>Tod</t>
  </si>
  <si>
    <t>#Antrag</t>
  </si>
  <si>
    <t xml:space="preserve">#Stammdaten MA / </t>
  </si>
  <si>
    <t>Veränderungen gegenüber Vormonat</t>
  </si>
  <si>
    <t>UID</t>
  </si>
  <si>
    <t>PLZ:</t>
  </si>
  <si>
    <t>Kanton:</t>
  </si>
  <si>
    <t>Baustellen-Nr.:</t>
  </si>
  <si>
    <t>Stunden Vormittag</t>
  </si>
  <si>
    <t>Stunden Nachmittag</t>
  </si>
  <si>
    <t>Name:</t>
  </si>
  <si>
    <t>Allgemeine Hinweise</t>
  </si>
  <si>
    <t>Lohndaten</t>
  </si>
  <si>
    <t>Daten für die Berechnung der Schlechtwetterentschädigung für die Abrechnungsperiode</t>
  </si>
  <si>
    <t>Tägliche Ausfallstunden Abrechnungsperiode</t>
  </si>
  <si>
    <t>Sollstunden in
der Abrechnungsperiode</t>
  </si>
  <si>
    <t>pro Woche</t>
  </si>
  <si>
    <t>total inkl. Vorholzeit</t>
  </si>
  <si>
    <t>Gleitzeitsaldo</t>
  </si>
  <si>
    <t>Differenz</t>
  </si>
  <si>
    <t>Verdienstausfall</t>
  </si>
  <si>
    <t>Tag
1</t>
  </si>
  <si>
    <t>Tag
2</t>
  </si>
  <si>
    <t>Tag
3</t>
  </si>
  <si>
    <t>Tag
4</t>
  </si>
  <si>
    <t>Tag
5</t>
  </si>
  <si>
    <t>Tag
6</t>
  </si>
  <si>
    <t>Tag
7</t>
  </si>
  <si>
    <t>Tag
8</t>
  </si>
  <si>
    <t>Tag
9</t>
  </si>
  <si>
    <t>Tag
10</t>
  </si>
  <si>
    <t>Tag
11</t>
  </si>
  <si>
    <t>Tag
12</t>
  </si>
  <si>
    <t>Tag
13</t>
  </si>
  <si>
    <t>Tag
14</t>
  </si>
  <si>
    <t>Tag
15</t>
  </si>
  <si>
    <t>Tag
16</t>
  </si>
  <si>
    <t>Tag
17</t>
  </si>
  <si>
    <t>Tag
18</t>
  </si>
  <si>
    <t>Tag
19</t>
  </si>
  <si>
    <t>Tag
20</t>
  </si>
  <si>
    <t>Tag
21</t>
  </si>
  <si>
    <t>Tag
22</t>
  </si>
  <si>
    <t>Tag
23</t>
  </si>
  <si>
    <t>Tag
24</t>
  </si>
  <si>
    <t>Tag
25</t>
  </si>
  <si>
    <t>Tag
26</t>
  </si>
  <si>
    <t>Tag
27</t>
  </si>
  <si>
    <t>Tag
28</t>
  </si>
  <si>
    <t>Tag
29</t>
  </si>
  <si>
    <t>Tag
30</t>
  </si>
  <si>
    <t>Tag
31</t>
  </si>
  <si>
    <t>Geburts-
datum</t>
  </si>
  <si>
    <t>Weitere
Lohnbe-
standteile
pro Jahr</t>
  </si>
  <si>
    <t>Anzahl Ferientage pro Jahr</t>
  </si>
  <si>
    <t>Anzahl Feiertage pro Jahr</t>
  </si>
  <si>
    <t>Wöchentl. 
Sollstunden im Jahres-
durchschnitt</t>
  </si>
  <si>
    <t>Verdienst aus Zwischenbe-
schäftigung</t>
  </si>
  <si>
    <t xml:space="preserve">Betrieb / Abteilung: </t>
  </si>
  <si>
    <t>Total
Ausfall-
stunden</t>
  </si>
  <si>
    <t>Abzug Anteil Zwischenbe-schäftigung</t>
  </si>
  <si>
    <t>Vergüteter
AHV-Beitrag</t>
  </si>
  <si>
    <t>Monatslohn</t>
  </si>
  <si>
    <t>Beginn 
Abr.-periode</t>
  </si>
  <si>
    <t>Istzeit
für die
Abr.-periode</t>
  </si>
  <si>
    <t>Ende
Abr.-periode</t>
  </si>
  <si>
    <t xml:space="preserve">Stammdaten </t>
  </si>
  <si>
    <t>Wöchentliche Sollarbeitszeit in der Abrechnungsperiode in Stunden</t>
  </si>
  <si>
    <t>Strasse</t>
  </si>
  <si>
    <t>Nummer</t>
  </si>
  <si>
    <t>BUR-Nummer</t>
  </si>
  <si>
    <t>Ihre Betriebs- und Unternehmensregister-Nummer, kurz BUR-Nummer. Diese finden Sie beim Bundesamt für Statistik: https://www.bfs.admin.ch/bfs/de/home/register/unternehmensregister/betriebs-unternehmensregister.html</t>
  </si>
  <si>
    <t>Strasse, Nummer, PLZ, Ort</t>
  </si>
  <si>
    <t>Name, Vorname, Telefon, Telefax, E-Mail der Ansprechperson</t>
  </si>
  <si>
    <t>Für allfällige Rückfragen sind wir froh um die korrekten und vollständigen Kontaktkoordinaten der Ansprechperson.</t>
  </si>
  <si>
    <t>Zahlungsverbindung (IBAN)</t>
  </si>
  <si>
    <t>Die wöchentliche Arbeitszeit kann saisonal schwanken. Bitte geben Sie die in der Abrechnungsperiode geltende Sollarbeitszeit an.</t>
  </si>
  <si>
    <t>Wird berechnet, sobald eine Abrechnungsperiode erfasst ist.</t>
  </si>
  <si>
    <t>Ort, Datum, Unterschrift</t>
  </si>
  <si>
    <t>Mitarbeitende, deren Arbeitsausfall nicht bestimmbar oder deren Arbeitszeit nicht ausreichend kontrollierbar ist. Die Erfüllung dieser gesetzlichen Bestimmung setzt eine betriebliche Arbeitszeitkontrolle voraus;</t>
  </si>
  <si>
    <t>Mitarbeitende, die von einer fremden Firma zugemietet worden sind.</t>
  </si>
  <si>
    <t>AHV-Nummer, Name, Vorname, Geburtsdatum</t>
  </si>
  <si>
    <t>Monatslohn / Stundenlohn</t>
  </si>
  <si>
    <t>Haben Sie einen 13. Monatslohn mit den jeweiligen Mitarbeitenden vereinbart? Dann tragen Sie 13 ein, ansonsten 12.</t>
  </si>
  <si>
    <t>Weitere Lohnbestandteile pro Jahr</t>
  </si>
  <si>
    <t>Bitte tragen Sie die vertraglich vereinbarten jährlichen Ferientage ein.</t>
  </si>
  <si>
    <t>Wöchentliche Sollstunden im Jahresdurchschnitt</t>
  </si>
  <si>
    <t>Sollstunden in der Abrechnungsperiode</t>
  </si>
  <si>
    <t>Istzeit in der Abrechnungsperiode</t>
  </si>
  <si>
    <t>Die effektiv geleistete und belegte Arbeitszeit in der Abrechnungsperiode.</t>
  </si>
  <si>
    <t>Bezahlte / unbezahlte Absenzen</t>
  </si>
  <si>
    <r>
      <rPr>
        <b/>
        <sz val="10"/>
        <color theme="1"/>
        <rFont val="Arial"/>
        <family val="2"/>
      </rPr>
      <t xml:space="preserve">- Beginn Abrechnungsperiode: </t>
    </r>
    <r>
      <rPr>
        <sz val="10"/>
        <color theme="1"/>
        <rFont val="Arial"/>
        <family val="2"/>
      </rPr>
      <t>Saldo zu Beginn der Abrechnungsperiode</t>
    </r>
  </si>
  <si>
    <r>
      <rPr>
        <b/>
        <sz val="10"/>
        <color theme="1"/>
        <rFont val="Arial"/>
        <family val="2"/>
      </rPr>
      <t xml:space="preserve">- Ende Abrechnungsperiode: </t>
    </r>
    <r>
      <rPr>
        <sz val="10"/>
        <color theme="1"/>
        <rFont val="Arial"/>
        <family val="2"/>
      </rPr>
      <t>Saldo am Ende der Abrechnungsperiode</t>
    </r>
  </si>
  <si>
    <t>Saldo Mehrstunden Vormonate</t>
  </si>
  <si>
    <t>Verdienst aus Zwischenbeschäftigung</t>
  </si>
  <si>
    <t>Dieses Blatt erfordert keine Eingabe.
Hier werden die verschiedenen berechneten Parameter aufgelistet.</t>
  </si>
  <si>
    <t>Die errechnete Vergütung ist ein Richtwert und kann vom tatsächlich ausbezahlten Wert abweichen.</t>
  </si>
  <si>
    <t>Anleitung für Blatt 1045Ad Antrag</t>
  </si>
  <si>
    <t>Bezeichnung für den Betriebsteil, für welchen Schlechtwetterentschädigung geltend gemacht wird. Wenn Sie für den Gesamtbetrieb Schlechtwetterentschädigung beantragen, tragen Sie "Gesamtbetrieb" ein.</t>
  </si>
  <si>
    <t>Die Adresse des Gesamtbetriebs oder der Abteilung, welche Schlechtwetterentschädigung beantragt.</t>
  </si>
  <si>
    <t>Auf dieses Konto zahlen wir die Schlechtwetterentschädigung aus.</t>
  </si>
  <si>
    <t>Geben Sie den für die Abteilung gültigen Gesamtarbeitsvertrag (GAV) an.</t>
  </si>
  <si>
    <t>Anleitung für das Blatt 1045Bd Stammdaten Mitarbeitende</t>
  </si>
  <si>
    <t>(siehe Broschüre „Schlechtwetterentschädigung“)</t>
  </si>
  <si>
    <t>Mitarbeitende, die im Auftrag einer Organisation für Temporärarbeit eingesetzt werden. Weder der Verleih- noch der Einsatzbetrieb kann für diese Mitarbeitenden Schlechtwetterentschädigung beanspruchen;</t>
  </si>
  <si>
    <t>Anleitung für das Blatt 1045Ed Abrechnung</t>
  </si>
  <si>
    <t>Wichtig: Der Antrag muss ausgedruckt und unterschrieben eingereicht werden.</t>
  </si>
  <si>
    <t>Wichtig: 
Das Rapportblatt muss ausgedruckt und von den Mitarbeitenden unterschrieben eingereicht werden.</t>
  </si>
  <si>
    <t>Vergessen Sie nicht, den Antrag auszudrucken, zu datieren und zu unterschreiben.</t>
  </si>
  <si>
    <t>Anleitung zum Ausfüllen des Antrags</t>
  </si>
  <si>
    <t>Lesen Sie die Broschüre "Schlechtwetterentschädigung" auf www.arbeit.swiss vollständig durch. In dieser Broschüre erfahren Sie alles, was Sie wissen müssen zum Thema Schlechtwetterentschädigung. Die Anleitung hier soll nur das Ausfüllen des vorliegenden Formulars erleichtern.</t>
  </si>
  <si>
    <t>Keinen Anspruch auf Schlechtwetterentschädigung haben:</t>
  </si>
  <si>
    <t>Farbcode Ein- / Ausgabefelder</t>
  </si>
  <si>
    <t>Beitragssatz AHV / IV / EO / ALV in Prozent</t>
  </si>
  <si>
    <t>Anzahl bezahlte Monate pro Jahr (12 / 13)</t>
  </si>
  <si>
    <t>Die vertraglich vereinbarte, durchschnittliche wöchentliche Sollarbeitszeit. Diese kann saisonal unterschiedlich sein, beispielsweise im Sommerhalbjahr 44 h / Woche, im Winterhalbjahr aber nur 40 h / Woche. Die gefragte Zahl ist in diesem Fall 42 h / Woche.</t>
  </si>
  <si>
    <t>Anzahl
bezahlte 
Monate pro 
Jahr (12 / 13)</t>
  </si>
  <si>
    <t>Ihre Unternehmens-Identifikationsnummer. Sie finden diese auf https://www.uid.admin.ch.</t>
  </si>
  <si>
    <t>Der offizielle Firmenname, wie er in den BUR- und UID-Registern erfasst ist.</t>
  </si>
  <si>
    <t>Bitte geben Sie an, ob eine betriebsinterne Person oder eine bevollmächtigte Drittperson als Ansprechperson für allfällige Rückfragen zur Verfügung steht.</t>
  </si>
  <si>
    <t>Maximaler massgeblicher Verdienst in CHF</t>
  </si>
  <si>
    <t>Anspruchsberechtigt sind:</t>
  </si>
  <si>
    <r>
      <t xml:space="preserve">Bitte tragen Sie die Anzahl der gewährten Feiertage ein. 
</t>
    </r>
    <r>
      <rPr>
        <b/>
        <sz val="10"/>
        <color theme="1"/>
        <rFont val="Arial"/>
        <family val="2"/>
      </rPr>
      <t>Wichtig:</t>
    </r>
    <r>
      <rPr>
        <sz val="10"/>
        <color theme="1"/>
        <rFont val="Arial"/>
        <family val="2"/>
      </rPr>
      <t xml:space="preserve"> Bei Teilzeitmitarbeitenden dürfen nur die Feiertage an effektiven Arbeitstagen angegeben werden. Beispiel: Arbeitet jemand 60% von Montag bis Mittwoch, dann dürfen Karfreitag und Auffahrt nicht mitgezählt werden. Arbeitet jemand hingegen 5 Tage pro Woche mit einer reduzierten Sollarbeitszeit, dann werden alle Feiertage mitgezählt, sofern sie nicht auf einen arbeitsfreien Tag (beispielsweise Sonntag) fallen.</t>
    </r>
  </si>
  <si>
    <r>
      <rPr>
        <b/>
        <sz val="10"/>
        <color theme="1"/>
        <rFont val="Arial"/>
        <family val="2"/>
      </rPr>
      <t xml:space="preserve">- Pro Woche: </t>
    </r>
    <r>
      <rPr>
        <sz val="10"/>
        <color theme="1"/>
        <rFont val="Arial"/>
        <family val="2"/>
      </rPr>
      <t>Die effektive Sollwochenarbeitszeit ohne Vor- / Nachholzeit. Diese kann von den wöchentlichen Sollstunden im Jahresdurchschnitt abweichen, s. oben.</t>
    </r>
  </si>
  <si>
    <t>Für Informationen und Anleitungen betreffend Schlechtwetterentschädigung lesen Sie bitte die Broschüre "Schlechtwetterentschädigung" auf www.arbeit.swiss.</t>
  </si>
  <si>
    <t>Max. vers. Verdienst in CHF:</t>
  </si>
  <si>
    <t>Stammdaten der Mitarbeitenden</t>
  </si>
  <si>
    <t>Stundenlohn</t>
  </si>
  <si>
    <t>Sollstunden
Abr.-periode inkl. Vorholzeit</t>
  </si>
  <si>
    <t>Beginn Kündigungsfrist</t>
  </si>
  <si>
    <t>1 - Betriebsinterne Person</t>
  </si>
  <si>
    <t>2 - Drittperson (Vollmacht liegt bei)</t>
  </si>
  <si>
    <t>Antrag auf Schlechtwetterentschädigung</t>
  </si>
  <si>
    <t>756.0987.6543.21</t>
  </si>
  <si>
    <t>Mustermann</t>
  </si>
  <si>
    <t>Erika</t>
  </si>
  <si>
    <t>Achtung: Der Betrag der definitiven Abrechnung kann vom hier berechneten Resultat abweichen. Die Berechnung erfolgt nur zu Informationszwecken ohne Gewähr.</t>
  </si>
  <si>
    <t>AHV / IV / EO / ALV:</t>
  </si>
  <si>
    <t xml:space="preserve">Arbeitsausfall: </t>
  </si>
  <si>
    <t xml:space="preserve">
Bestätigung durch den Arbeitgeber / die Arbeitgeberin
Ich bestätige, dass ich alle Fragen wahrheitsgetreu und vollständig beantwortet habe. Ich nehme zur Kenntnis, dass ich mich gemäss Art. 105 / 106 AVIG strafbar mache durch unwahre Angaben oder das Verschweigen von Tatsachen, welche zu einer ungerechtfertigten Auszahlung von Leistungen führen könnte. Allfällige zu Unrecht bezogene Leistungen müssen zurückerstattet werden.</t>
  </si>
  <si>
    <t>Bitte ausfüllen, wenn die Kontodaten nicht mit den oben gemachten Firmendaten übereinstimmen</t>
  </si>
  <si>
    <t>Hier müssen die effektiv zu leistenden Sollstunden in der deklarierten Abrechnungsperiode eingetragen werden.</t>
  </si>
  <si>
    <t>Name, Vorname, PLZ, Ort, Adresse (Kontoinhaber/in falls abweichend von Firmenname)</t>
  </si>
  <si>
    <r>
      <rPr>
        <b/>
        <sz val="10"/>
        <color theme="1"/>
        <rFont val="Arial"/>
        <family val="2"/>
      </rPr>
      <t xml:space="preserve">Kontoinhaber/in falls abweichend von Firmenname
</t>
    </r>
    <r>
      <rPr>
        <sz val="10"/>
        <color theme="1"/>
        <rFont val="Arial"/>
        <family val="2"/>
      </rPr>
      <t>Name, Vorname, PLZ, Ort, Adresse</t>
    </r>
  </si>
  <si>
    <t>der mitarbeitende Ehegatte oder die mitarbeitende Ehegattin oder der mitarbeitende eingetragene Partner oder die mitarbeitende eingetragene Partnerin des Arbeitgebers oder der Arbeitgeberin;</t>
  </si>
  <si>
    <t>Hinweise:</t>
  </si>
  <si>
    <t>Anleitung für das Blatt 1045Dd Rapport</t>
  </si>
  <si>
    <t>Tragen Sie die täglichen Ausfallstunden gegenüber der Sollarbeitszeit ein. Drucken Sie es aus und lassen Sie es von den Mitarbeitenden unterschreiben. Diese stimmen damit der verordneten Schlechtwetterentschädigung zu und werden anspruchsberechtigt (s. 5. Punkt der Erläuterungen zur Nichtanspruchsberechtigung in der Anleitung zum Blatt 1045Bd Stammdaten Mitarbeitende).
Wichtig: Es dürfen maximal Ausfallstunden in der Höhe der Sollarbeitszeit der Abrechnungsperiode geltend gemacht werden.</t>
  </si>
  <si>
    <t>Diese Zahl wird automatisch berechnet, sobald eine Abrechnungsperiode erfasst ist.</t>
  </si>
  <si>
    <t>Mitarbeitende, die für die ALV beitragspflichtig sind.</t>
  </si>
  <si>
    <t>Mitarbeitende, welche die obligatorische Schulzeit zurückgelegt haben, jedoch das Mindestalter für die Beitragspflicht in der AHV noch nicht erreicht haben.</t>
  </si>
  <si>
    <t>Bitte führen Sie alle Mitarbeitenden auf, welche in der vom Schlechtwetter betroffenen Betriebsabteilung oder dem betroffenen Gesamtbetrieb arbeiten und anspruchsberechtigt sind.</t>
  </si>
  <si>
    <t>Bitte alle anspruchsberechtigten Mitarbeitenden des Gesamtbetriebs oder der Betriebsabteilung aufführen, auch Mitarbeitende ohne Ausfallstunden</t>
  </si>
  <si>
    <r>
      <rPr>
        <b/>
        <sz val="10"/>
        <color theme="1"/>
        <rFont val="Arial"/>
        <family val="2"/>
      </rPr>
      <t xml:space="preserve">- Total inkl. Vorholzeit: </t>
    </r>
    <r>
      <rPr>
        <sz val="10"/>
        <color theme="1"/>
        <rFont val="Arial"/>
        <family val="2"/>
      </rPr>
      <t>Alle geplanten Sollstunden, kumuliert mit allen eventuell anfallenden Vor- und Nachholzeiten, inklusive vereinbarter Ferien und / oder Feiertage.</t>
    </r>
  </si>
  <si>
    <t>Hier werden alle Absenzen in Stunden eingetragen: Feiertage (Achtung: Siehe Erläuterung zur Spalte "Anzahl Feiertage pro Jahr"), Ferien, Krankheit / Unfall, unbezahlte Urlaube etc.</t>
  </si>
  <si>
    <t>Der Gleitzeitsaldo muss nur ausgefüllt werden, wenn der Betrieb über ein Gleitzeitreglement verfügt, welches bereits vor Beantragung der Schlechtwetterentschädigung bestand und effektiv auch Gleitzeitarbeit gearbeitet wird. Es dürfen nur Saldi zwischen -20 / +20 Stunden berücksichtigt werden.</t>
  </si>
  <si>
    <t>Wenn Mitarbeitende in der Abrechnungsperiode für einen anderen Arbeitgebenden arbeiten, muss der Verdienst angegeben werden.</t>
  </si>
  <si>
    <t>Geben Sie den Monat, für welchen Sie die Schlechtwetterentschädigung abrechnen im Format MM.JJJJ an. Bsp.: 09.2025</t>
  </si>
  <si>
    <t>Die Anzahl der Karenztage muss anhand der Broschüre "Schlechtwetterentschädigung" auf www.arbeit.swiss übernommen werden. Zulässig sind die Werte 2 bis 3. Wählen Sie den korrekten Wert aus dem Dropdown-Menü aus.</t>
  </si>
  <si>
    <t>Mitarbeitende, die mit der wetterbedingten Einstellung der Arbeit nicht einverstanden sind  (Entlöhnung nach Arbeitsvertrag);</t>
  </si>
  <si>
    <t>Tragen Sie alle in den 6 Monaten vor Beginn der 2-jährigen Rahmenfrist geleisteten und zeitlich nicht ausgeglichenen Mehrstunden ein. Nach Beginn der Rahmenfrist müssen alle innerhalb der Rahmenfrist geleisteten und zeitlich nicht ausgeglichenen Mehrstunden erfasst werden, soweit sie nicht länger als 12 Monate zurückliegen. Mehrstundensaldi, die nicht vollständig durch die anrechenbaren Ausfallstunden ausgeglichen werden können, sind auf die nächste Abrechnungsperiode zu übertragen.</t>
  </si>
  <si>
    <t>Wann haben Sie zum letzten Mal den Lohn vollumfänglich gemäss den vertraglichen Verpflichtungen ausbezahlt? Bitte geben Sie das Datum im Format TT.MM.JJJJ an. Bsp. 25.09.2025</t>
  </si>
  <si>
    <t>Wird automatisch berechnet, sobald die Abrechnungsperiode erfasst ist. Spätestens drei Monate nach der Abrechnungsperiode müssen Sie die Schlechtwetterentschädigung geltend machen, sonst verfällt der Anspruch.</t>
  </si>
  <si>
    <t>Bitte geben Sie alle weiteren AHV-pflichtigen Lohnbestandteile an, wie beispielsweise Nacht- und Sonntagszulagen oder Boni und Gratifikationen, sofern die betroffenen Zulagen auch während der Abrechnungsperiode(n) bezahlt werden.</t>
  </si>
  <si>
    <t>Füllen Sie für jede betroffene Arbeitsstelle / Baustelle ein eigenes Rapportblatt aus. Kopieren Sie ein leeres Rapportblatt, 
wenn mehr als zwei Arbeitsstellen / Baustellen betroffen sind.</t>
  </si>
  <si>
    <t>Istzeit
für die
Abrechn.-periode</t>
  </si>
  <si>
    <t>Beginn
Abrechn.-periode</t>
  </si>
  <si>
    <t>Ende
Abrechn.-periode</t>
  </si>
  <si>
    <t>Vergütung
Abrechn.-
periode netto</t>
  </si>
  <si>
    <t>Beantragte
Vergütung
Abrechn.-
periode brutto</t>
  </si>
  <si>
    <t>Es darf nur eine Lohnart eingetragen werden. Betrag brutto, exkl. Ferienanteil berechnet gemäss Broschüre "Schlechtwetterentschädigung".</t>
  </si>
  <si>
    <t xml:space="preserve">Anzahl anspruchsberechtigte Mitarbeitende: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</si>
</sst>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
    <numFmt numFmtId="165" formatCode="[$SFr.-807]\ #,##0.00"/>
    <numFmt numFmtId="166" formatCode="0.000%"/>
    <numFmt numFmtId="167" formatCode="mm/yyyy"/>
    <numFmt numFmtId="168" formatCode="[$-407]mmmm\ yy;@"/>
    <numFmt numFmtId="169" formatCode="000\.0000\.0000\.00"/>
    <numFmt numFmtId="170" formatCode="\7\5\6\.0000\.0000\.00"/>
    <numFmt numFmtId="171" formatCode="dd/mm/yyyy;@"/>
    <numFmt numFmtId="172" formatCode="000\ 000\ 00\ 00"/>
  </numFmts>
  <fonts count="38">
    <font>
      <sz val="11"/>
      <color theme="1"/>
      <name val="Calibri"/>
      <family val="2"/>
      <scheme val="minor"/>
    </font>
    <font>
      <sz val="11"/>
      <color theme="1"/>
      <name val="Arial"/>
      <family val="2"/>
    </font>
    <font>
      <sz val="8"/>
      <name val="Arial"/>
      <family val="2"/>
    </font>
    <font>
      <sz val="10"/>
      <name val="Arial"/>
      <family val="2"/>
    </font>
    <font>
      <sz val="10"/>
      <name val="Arial"/>
      <family val="2"/>
    </font>
    <font>
      <sz val="10"/>
      <color indexed="8"/>
      <name val="Arial"/>
      <family val="2"/>
    </font>
    <font>
      <b/>
      <sz val="10"/>
      <name val="Arial"/>
      <family val="2"/>
    </font>
    <font>
      <b/>
      <sz val="12"/>
      <color theme="0"/>
      <name val="Arial"/>
      <family val="2"/>
    </font>
    <font>
      <b/>
      <sz val="11"/>
      <color theme="1"/>
      <name val="Arial"/>
      <family val="2"/>
    </font>
    <font>
      <sz val="10"/>
      <color theme="1"/>
      <name val="Arial"/>
      <family val="2"/>
    </font>
    <font>
      <b/>
      <sz val="10"/>
      <color theme="1"/>
      <name val="Arial"/>
      <family val="2"/>
    </font>
    <font>
      <u/>
      <sz val="11"/>
      <color theme="10"/>
      <name val="Calibri"/>
      <family val="2"/>
      <scheme val="minor"/>
    </font>
    <font>
      <sz val="11"/>
      <color theme="1"/>
      <name val="Calibri"/>
      <family val="2"/>
      <scheme val="minor"/>
    </font>
    <font>
      <sz val="10"/>
      <name val="Calibri"/>
      <family val="2"/>
      <scheme val="minor"/>
    </font>
    <font>
      <sz val="11"/>
      <name val="Calibri"/>
      <family val="2"/>
      <scheme val="minor"/>
    </font>
    <font>
      <b/>
      <sz val="10"/>
      <color theme="1" tint="4.9989318521683403E-2"/>
      <name val="Arial"/>
      <family val="2"/>
    </font>
    <font>
      <sz val="10"/>
      <color theme="1" tint="4.9989318521683403E-2"/>
      <name val="Arial"/>
      <family val="2"/>
    </font>
    <font>
      <b/>
      <sz val="12"/>
      <color theme="1"/>
      <name val="Arial"/>
      <family val="2"/>
    </font>
    <font>
      <sz val="12"/>
      <color theme="1"/>
      <name val="Arial"/>
      <family val="2"/>
    </font>
    <font>
      <b/>
      <sz val="11"/>
      <color theme="1"/>
      <name val="Calibri"/>
      <family val="2"/>
      <scheme val="minor"/>
    </font>
    <font>
      <sz val="8"/>
      <name val="Calibri"/>
      <family val="2"/>
      <scheme val="minor"/>
    </font>
    <font>
      <sz val="12"/>
      <name val="Arial"/>
      <family val="2"/>
    </font>
    <font>
      <b/>
      <sz val="12"/>
      <name val="Calibri"/>
      <family val="2"/>
      <scheme val="minor"/>
    </font>
    <font>
      <b/>
      <sz val="10"/>
      <color rgb="FFFF0000"/>
      <name val="Arial"/>
      <family val="2"/>
    </font>
    <font>
      <b/>
      <sz val="14"/>
      <color theme="1"/>
      <name val="Arial"/>
      <family val="2"/>
    </font>
    <font>
      <sz val="12"/>
      <color theme="1"/>
      <name val="Source Code Pro"/>
      <family val="3"/>
    </font>
    <font>
      <b/>
      <sz val="12"/>
      <color theme="1"/>
      <name val="Source Code Pro"/>
      <family val="3"/>
    </font>
    <font>
      <b/>
      <sz val="12"/>
      <name val="Courier New"/>
      <family val="3"/>
    </font>
    <font>
      <b/>
      <sz val="12"/>
      <color theme="1"/>
      <name val="Courier New"/>
      <family val="3"/>
    </font>
    <font>
      <b/>
      <u/>
      <sz val="12"/>
      <color theme="10"/>
      <name val="Courier New"/>
      <family val="3"/>
    </font>
    <font>
      <b/>
      <sz val="10"/>
      <color theme="1"/>
      <name val="Courier New"/>
      <family val="3"/>
    </font>
    <font>
      <sz val="10"/>
      <color rgb="FFFF0000"/>
      <name val="Arial"/>
      <family val="2"/>
    </font>
    <font>
      <sz val="12"/>
      <color theme="1"/>
      <name val="Calibri"/>
      <family val="2"/>
      <scheme val="minor"/>
    </font>
    <font>
      <i/>
      <sz val="10"/>
      <color theme="0" tint="-0.499984740745262"/>
      <name val="Arial"/>
      <family val="2"/>
    </font>
    <font>
      <i/>
      <sz val="12"/>
      <color theme="0" tint="-0.499984740745262"/>
      <name val="Arial"/>
      <family val="2"/>
    </font>
    <font>
      <i/>
      <sz val="11"/>
      <color theme="0" tint="-0.499984740745262"/>
      <name val="Arial"/>
      <family val="2"/>
    </font>
    <font>
      <b/>
      <i/>
      <sz val="10"/>
      <color theme="0" tint="-0.499984740745262"/>
      <name val="Arial"/>
      <family val="2"/>
    </font>
    <font>
      <sz val="11"/>
      <name val="Arial"/>
      <family val="2"/>
    </font>
  </fonts>
  <fills count="11">
    <fill>
      <patternFill patternType="none"/>
    </fill>
    <fill>
      <patternFill patternType="gray125"/>
    </fill>
    <fill>
      <patternFill patternType="solid">
        <fgColor indexed="43"/>
        <bgColor indexed="64"/>
      </patternFill>
    </fill>
    <fill>
      <patternFill patternType="solid">
        <fgColor indexed="10"/>
        <bgColor indexed="64"/>
      </patternFill>
    </fill>
    <fill>
      <patternFill patternType="solid">
        <fgColor rgb="FFFFC000"/>
        <bgColor indexed="64"/>
      </patternFill>
    </fill>
    <fill>
      <patternFill patternType="solid">
        <fgColor rgb="FFCCFFCC"/>
        <bgColor indexed="64"/>
      </patternFill>
    </fill>
    <fill>
      <patternFill patternType="solid">
        <fgColor rgb="FFFFFF99"/>
        <bgColor indexed="64"/>
      </patternFill>
    </fill>
    <fill>
      <patternFill patternType="solid">
        <fgColor theme="5" tint="-0.249977111117893"/>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bgColor indexed="64"/>
      </patternFill>
    </fill>
  </fills>
  <borders count="111">
    <border>
      <left/>
      <right/>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hair">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hair">
        <color indexed="64"/>
      </top>
      <bottom style="medium">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bottom style="hair">
        <color auto="1"/>
      </bottom>
      <diagonal/>
    </border>
    <border>
      <left/>
      <right style="medium">
        <color auto="1"/>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hair">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bottom style="medium">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hair">
        <color indexed="64"/>
      </left>
      <right/>
      <top style="medium">
        <color indexed="64"/>
      </top>
      <bottom/>
      <diagonal/>
    </border>
    <border>
      <left style="hair">
        <color indexed="64"/>
      </left>
      <right/>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bottom style="thin">
        <color indexed="64"/>
      </bottom>
      <diagonal/>
    </border>
    <border>
      <left style="hair">
        <color indexed="64"/>
      </left>
      <right style="thin">
        <color indexed="64"/>
      </right>
      <top style="medium">
        <color indexed="64"/>
      </top>
      <bottom/>
      <diagonal/>
    </border>
    <border>
      <left/>
      <right style="medium">
        <color indexed="64"/>
      </right>
      <top style="hair">
        <color indexed="64"/>
      </top>
      <bottom style="hair">
        <color indexed="64"/>
      </bottom>
      <diagonal/>
    </border>
    <border>
      <left style="medium">
        <color auto="1"/>
      </left>
      <right style="thin">
        <color auto="1"/>
      </right>
      <top style="thin">
        <color indexed="64"/>
      </top>
      <bottom style="hair">
        <color indexed="64"/>
      </bottom>
      <diagonal/>
    </border>
    <border>
      <left style="thin">
        <color auto="1"/>
      </left>
      <right style="thin">
        <color auto="1"/>
      </right>
      <top style="thin">
        <color indexed="64"/>
      </top>
      <bottom style="hair">
        <color indexed="64"/>
      </bottom>
      <diagonal/>
    </border>
  </borders>
  <cellStyleXfs count="4">
    <xf numFmtId="0" fontId="0" fillId="0" borderId="0"/>
    <xf numFmtId="0" fontId="11" fillId="0" borderId="0" applyNumberFormat="0" applyFill="0" applyBorder="0" applyAlignment="0" applyProtection="0"/>
    <xf numFmtId="9" fontId="12" fillId="0" borderId="0" applyFont="0" applyFill="0" applyBorder="0" applyAlignment="0" applyProtection="0"/>
    <xf numFmtId="0" fontId="12" fillId="0" borderId="0"/>
  </cellStyleXfs>
  <cellXfs count="484">
    <xf numFmtId="0" fontId="0" fillId="0" borderId="0" xfId="0"/>
    <xf numFmtId="0" fontId="0" fillId="0" borderId="0" xfId="0" applyAlignment="1" applyProtection="1">
      <alignment horizontal="left"/>
      <protection hidden="1"/>
    </xf>
    <xf numFmtId="0" fontId="0" fillId="0" borderId="0" xfId="0" applyProtection="1">
      <protection hidden="1"/>
    </xf>
    <xf numFmtId="0" fontId="2" fillId="0" borderId="0" xfId="0" applyFont="1" applyProtection="1">
      <protection hidden="1"/>
    </xf>
    <xf numFmtId="14" fontId="0" fillId="0" borderId="0" xfId="0" applyNumberFormat="1" applyProtection="1">
      <protection hidden="1"/>
    </xf>
    <xf numFmtId="164" fontId="0" fillId="0" borderId="0" xfId="0" applyNumberFormat="1" applyProtection="1">
      <protection hidden="1"/>
    </xf>
    <xf numFmtId="165" fontId="0" fillId="0" borderId="0" xfId="0" applyNumberFormat="1" applyProtection="1">
      <protection hidden="1"/>
    </xf>
    <xf numFmtId="166" fontId="0" fillId="0" borderId="0" xfId="0" applyNumberFormat="1" applyProtection="1">
      <protection hidden="1"/>
    </xf>
    <xf numFmtId="2" fontId="0" fillId="0" borderId="0" xfId="0" applyNumberFormat="1" applyProtection="1">
      <protection hidden="1"/>
    </xf>
    <xf numFmtId="14" fontId="0" fillId="0" borderId="0" xfId="0" applyNumberFormat="1" applyAlignment="1" applyProtection="1">
      <alignment horizontal="left"/>
      <protection hidden="1"/>
    </xf>
    <xf numFmtId="0" fontId="2" fillId="0" borderId="0" xfId="0" applyFont="1" applyAlignment="1">
      <alignment horizontal="justify"/>
    </xf>
    <xf numFmtId="0" fontId="2" fillId="0" borderId="0" xfId="0" applyFont="1"/>
    <xf numFmtId="0" fontId="3" fillId="0" borderId="0" xfId="0" applyFont="1" applyProtection="1">
      <protection hidden="1"/>
    </xf>
    <xf numFmtId="0" fontId="2" fillId="0" borderId="0" xfId="0" applyFont="1" applyAlignment="1" applyProtection="1">
      <alignment horizontal="left"/>
      <protection hidden="1"/>
    </xf>
    <xf numFmtId="0" fontId="2" fillId="0" borderId="0" xfId="0" applyFont="1" applyAlignment="1">
      <alignment horizontal="left"/>
    </xf>
    <xf numFmtId="0" fontId="2" fillId="0" borderId="0" xfId="0" quotePrefix="1" applyFont="1"/>
    <xf numFmtId="10" fontId="0" fillId="0" borderId="0" xfId="0" applyNumberFormat="1" applyProtection="1">
      <protection hidden="1"/>
    </xf>
    <xf numFmtId="0" fontId="4" fillId="0" borderId="0" xfId="0" applyFont="1" applyProtection="1">
      <protection hidden="1"/>
    </xf>
    <xf numFmtId="0" fontId="4" fillId="0" borderId="0" xfId="0" applyFont="1" applyProtection="1">
      <protection locked="0"/>
    </xf>
    <xf numFmtId="0" fontId="4" fillId="0" borderId="0" xfId="0" applyFont="1"/>
    <xf numFmtId="0" fontId="4" fillId="0" borderId="0" xfId="0" applyFont="1" applyAlignment="1" applyProtection="1">
      <alignment horizontal="justify"/>
      <protection hidden="1"/>
    </xf>
    <xf numFmtId="0" fontId="5" fillId="0" borderId="0" xfId="0" applyFont="1" applyProtection="1">
      <protection locked="0"/>
    </xf>
    <xf numFmtId="0" fontId="3" fillId="0" borderId="0" xfId="0" applyFont="1" applyProtection="1">
      <protection locked="0"/>
    </xf>
    <xf numFmtId="0" fontId="0" fillId="0" borderId="0" xfId="0" applyProtection="1">
      <protection locked="0"/>
    </xf>
    <xf numFmtId="49" fontId="0" fillId="0" borderId="0" xfId="0" applyNumberFormat="1" applyProtection="1">
      <protection hidden="1"/>
    </xf>
    <xf numFmtId="49" fontId="3" fillId="0" borderId="0" xfId="0" applyNumberFormat="1" applyFont="1" applyProtection="1">
      <protection hidden="1"/>
    </xf>
    <xf numFmtId="164" fontId="3" fillId="0" borderId="0" xfId="0" applyNumberFormat="1" applyFont="1" applyProtection="1">
      <protection locked="0"/>
    </xf>
    <xf numFmtId="49" fontId="0" fillId="0" borderId="0" xfId="0" applyNumberFormat="1" applyProtection="1">
      <protection locked="0"/>
    </xf>
    <xf numFmtId="0" fontId="0" fillId="0" borderId="0" xfId="0" applyAlignment="1" applyProtection="1">
      <alignment wrapText="1"/>
      <protection locked="0"/>
    </xf>
    <xf numFmtId="0" fontId="0" fillId="0" borderId="0" xfId="0" quotePrefix="1" applyProtection="1">
      <protection locked="0"/>
    </xf>
    <xf numFmtId="2" fontId="3" fillId="0" borderId="0" xfId="0" applyNumberFormat="1" applyFont="1" applyAlignment="1">
      <alignment horizontal="left"/>
    </xf>
    <xf numFmtId="0" fontId="9" fillId="0" borderId="0" xfId="0" applyFont="1"/>
    <xf numFmtId="0" fontId="9" fillId="0" borderId="0" xfId="0" applyFont="1" applyProtection="1">
      <protection hidden="1"/>
    </xf>
    <xf numFmtId="0" fontId="1" fillId="0" borderId="0" xfId="0" applyFont="1" applyProtection="1">
      <protection hidden="1"/>
    </xf>
    <xf numFmtId="2" fontId="13" fillId="0" borderId="0" xfId="0" applyNumberFormat="1" applyFont="1" applyAlignment="1" applyProtection="1">
      <alignment horizontal="right"/>
      <protection hidden="1"/>
    </xf>
    <xf numFmtId="0" fontId="10" fillId="0" borderId="0" xfId="0" applyFont="1" applyProtection="1">
      <protection hidden="1"/>
    </xf>
    <xf numFmtId="0" fontId="8" fillId="0" borderId="0" xfId="0" applyFont="1" applyAlignment="1" applyProtection="1">
      <alignment vertical="center"/>
      <protection hidden="1"/>
    </xf>
    <xf numFmtId="0" fontId="1" fillId="0" borderId="0" xfId="0" applyFont="1" applyAlignment="1" applyProtection="1">
      <alignment vertical="center"/>
      <protection hidden="1"/>
    </xf>
    <xf numFmtId="164" fontId="3" fillId="0" borderId="0" xfId="0" applyNumberFormat="1" applyFont="1" applyAlignment="1">
      <alignment horizontal="right"/>
    </xf>
    <xf numFmtId="2" fontId="3" fillId="0" borderId="0" xfId="0" applyNumberFormat="1" applyFont="1" applyAlignment="1">
      <alignment horizontal="right"/>
    </xf>
    <xf numFmtId="0" fontId="3" fillId="0" borderId="0" xfId="0" applyFont="1" applyAlignment="1">
      <alignment horizontal="right"/>
    </xf>
    <xf numFmtId="0" fontId="3" fillId="0" borderId="0" xfId="0" applyFont="1"/>
    <xf numFmtId="2" fontId="3" fillId="0" borderId="0" xfId="0" applyNumberFormat="1" applyFont="1"/>
    <xf numFmtId="164" fontId="9" fillId="0" borderId="0" xfId="0" applyNumberFormat="1" applyFont="1" applyAlignment="1">
      <alignment horizontal="center"/>
    </xf>
    <xf numFmtId="164" fontId="9" fillId="0" borderId="0" xfId="0" applyNumberFormat="1" applyFont="1" applyAlignment="1">
      <alignment horizontal="right"/>
    </xf>
    <xf numFmtId="164" fontId="3" fillId="0" borderId="0" xfId="0" applyNumberFormat="1" applyFont="1" applyAlignment="1">
      <alignment horizontal="center"/>
    </xf>
    <xf numFmtId="4" fontId="3" fillId="0" borderId="0" xfId="0" applyNumberFormat="1" applyFont="1"/>
    <xf numFmtId="2" fontId="9" fillId="0" borderId="0" xfId="0" applyNumberFormat="1" applyFont="1" applyAlignment="1" applyProtection="1">
      <alignment horizontal="center"/>
      <protection hidden="1"/>
    </xf>
    <xf numFmtId="2" fontId="9" fillId="0" borderId="0" xfId="0" applyNumberFormat="1" applyFont="1" applyAlignment="1" applyProtection="1">
      <alignment horizontal="right"/>
      <protection hidden="1"/>
    </xf>
    <xf numFmtId="164" fontId="9" fillId="0" borderId="0" xfId="0" applyNumberFormat="1" applyFont="1" applyAlignment="1" applyProtection="1">
      <alignment horizontal="right"/>
      <protection hidden="1"/>
    </xf>
    <xf numFmtId="2" fontId="3" fillId="0" borderId="0" xfId="0" applyNumberFormat="1" applyFont="1" applyAlignment="1" applyProtection="1">
      <alignment horizontal="right"/>
      <protection hidden="1"/>
    </xf>
    <xf numFmtId="2" fontId="3" fillId="0" borderId="0" xfId="0" applyNumberFormat="1" applyFont="1" applyProtection="1">
      <protection hidden="1"/>
    </xf>
    <xf numFmtId="0" fontId="3" fillId="0" borderId="0" xfId="0" applyFont="1" applyAlignment="1" applyProtection="1">
      <alignment horizontal="left"/>
      <protection hidden="1"/>
    </xf>
    <xf numFmtId="4" fontId="3" fillId="0" borderId="0" xfId="0" applyNumberFormat="1" applyFont="1" applyAlignment="1">
      <alignment horizontal="right"/>
    </xf>
    <xf numFmtId="0" fontId="3" fillId="0" borderId="0" xfId="0" applyFont="1" applyAlignment="1" applyProtection="1">
      <alignment horizontal="center"/>
      <protection hidden="1"/>
    </xf>
    <xf numFmtId="2" fontId="3" fillId="0" borderId="0" xfId="0" applyNumberFormat="1" applyFont="1" applyAlignment="1">
      <alignment horizontal="left" wrapText="1"/>
    </xf>
    <xf numFmtId="49" fontId="3" fillId="0" borderId="0" xfId="0" applyNumberFormat="1" applyFont="1" applyAlignment="1">
      <alignment horizontal="left" wrapText="1"/>
    </xf>
    <xf numFmtId="0" fontId="3" fillId="0" borderId="0" xfId="0" applyFont="1" applyAlignment="1">
      <alignment horizontal="left" wrapText="1"/>
    </xf>
    <xf numFmtId="2" fontId="3" fillId="0" borderId="0" xfId="0" applyNumberFormat="1" applyFont="1" applyAlignment="1">
      <alignment horizontal="center" wrapText="1"/>
    </xf>
    <xf numFmtId="164" fontId="3" fillId="0" borderId="0" xfId="0" applyNumberFormat="1" applyFont="1" applyAlignment="1">
      <alignment horizontal="left" wrapText="1"/>
    </xf>
    <xf numFmtId="0" fontId="3" fillId="0" borderId="7" xfId="0" applyFont="1" applyBorder="1" applyProtection="1">
      <protection hidden="1"/>
    </xf>
    <xf numFmtId="0" fontId="9" fillId="6" borderId="43" xfId="0" applyFont="1" applyFill="1" applyBorder="1" applyAlignment="1" applyProtection="1">
      <alignment wrapText="1"/>
      <protection hidden="1"/>
    </xf>
    <xf numFmtId="0" fontId="6" fillId="0" borderId="0" xfId="0" applyFont="1"/>
    <xf numFmtId="4" fontId="3" fillId="0" borderId="0" xfId="0" applyNumberFormat="1" applyFont="1" applyAlignment="1">
      <alignment horizontal="center"/>
    </xf>
    <xf numFmtId="4" fontId="3" fillId="0" borderId="0" xfId="0" applyNumberFormat="1" applyFont="1" applyAlignment="1">
      <alignment horizontal="left"/>
    </xf>
    <xf numFmtId="0" fontId="9" fillId="0" borderId="0" xfId="0" applyFont="1" applyAlignment="1" applyProtection="1">
      <alignment vertical="center"/>
      <protection hidden="1"/>
    </xf>
    <xf numFmtId="0" fontId="9" fillId="0" borderId="0" xfId="0" applyFont="1" applyAlignment="1">
      <alignment horizontal="left" vertical="center"/>
    </xf>
    <xf numFmtId="0" fontId="9" fillId="0" borderId="0" xfId="0" applyFont="1" applyAlignment="1" applyProtection="1">
      <alignment horizontal="left" vertical="center"/>
      <protection hidden="1"/>
    </xf>
    <xf numFmtId="0" fontId="8" fillId="0" borderId="0" xfId="0" applyFont="1" applyAlignment="1" applyProtection="1">
      <alignment vertical="center" wrapText="1"/>
      <protection hidden="1"/>
    </xf>
    <xf numFmtId="171" fontId="9" fillId="0" borderId="0" xfId="0" applyNumberFormat="1" applyFont="1" applyAlignment="1" applyProtection="1">
      <alignment horizontal="left"/>
      <protection hidden="1"/>
    </xf>
    <xf numFmtId="0" fontId="3" fillId="0" borderId="0" xfId="0" applyFont="1" applyAlignment="1" applyProtection="1">
      <alignment horizontal="left" vertical="center"/>
      <protection hidden="1"/>
    </xf>
    <xf numFmtId="168" fontId="3" fillId="0" borderId="0" xfId="0" applyNumberFormat="1" applyFont="1" applyAlignment="1" applyProtection="1">
      <alignment horizontal="right"/>
      <protection hidden="1"/>
    </xf>
    <xf numFmtId="2" fontId="9" fillId="0" borderId="0" xfId="0" applyNumberFormat="1" applyFont="1" applyAlignment="1" applyProtection="1">
      <alignment horizontal="center" vertical="center"/>
      <protection hidden="1"/>
    </xf>
    <xf numFmtId="168" fontId="3" fillId="0" borderId="0" xfId="0" applyNumberFormat="1" applyFont="1" applyAlignment="1" applyProtection="1">
      <alignment horizontal="left" vertical="center"/>
      <protection hidden="1"/>
    </xf>
    <xf numFmtId="0" fontId="15" fillId="0" borderId="0" xfId="0" applyFont="1" applyAlignment="1" applyProtection="1">
      <alignment vertical="center"/>
      <protection hidden="1"/>
    </xf>
    <xf numFmtId="4" fontId="15" fillId="0" borderId="0" xfId="0" applyNumberFormat="1" applyFont="1" applyAlignment="1" applyProtection="1">
      <alignment vertical="center"/>
      <protection hidden="1"/>
    </xf>
    <xf numFmtId="0" fontId="3" fillId="0" borderId="0" xfId="0" applyFont="1" applyAlignment="1" applyProtection="1">
      <alignment vertical="center" wrapText="1"/>
      <protection hidden="1"/>
    </xf>
    <xf numFmtId="0" fontId="16" fillId="0" borderId="0" xfId="0" applyFont="1" applyAlignment="1" applyProtection="1">
      <alignment vertical="center"/>
      <protection hidden="1"/>
    </xf>
    <xf numFmtId="0" fontId="19" fillId="0" borderId="0" xfId="0" applyFont="1" applyProtection="1">
      <protection hidden="1"/>
    </xf>
    <xf numFmtId="0" fontId="21" fillId="0" borderId="0" xfId="0" applyFont="1" applyProtection="1">
      <protection hidden="1"/>
    </xf>
    <xf numFmtId="0" fontId="21" fillId="0" borderId="0" xfId="0" applyFont="1" applyAlignment="1" applyProtection="1">
      <alignment horizontal="left"/>
      <protection hidden="1"/>
    </xf>
    <xf numFmtId="2" fontId="3" fillId="6" borderId="63" xfId="0" applyNumberFormat="1" applyFont="1" applyFill="1" applyBorder="1" applyAlignment="1" applyProtection="1">
      <alignment horizontal="left" vertical="center"/>
      <protection hidden="1"/>
    </xf>
    <xf numFmtId="164" fontId="3" fillId="6" borderId="64" xfId="0" applyNumberFormat="1" applyFont="1" applyFill="1" applyBorder="1" applyAlignment="1" applyProtection="1">
      <alignment horizontal="left" vertical="center"/>
      <protection hidden="1"/>
    </xf>
    <xf numFmtId="0" fontId="3" fillId="2" borderId="31" xfId="0" applyFont="1" applyFill="1" applyBorder="1" applyAlignment="1" applyProtection="1">
      <alignment horizontal="right" wrapText="1"/>
      <protection hidden="1"/>
    </xf>
    <xf numFmtId="0" fontId="3" fillId="2" borderId="57" xfId="0" applyFont="1" applyFill="1" applyBorder="1" applyAlignment="1" applyProtection="1">
      <alignment horizontal="right" wrapText="1"/>
      <protection hidden="1"/>
    </xf>
    <xf numFmtId="0" fontId="3" fillId="6" borderId="77" xfId="0" applyFont="1" applyFill="1" applyBorder="1" applyAlignment="1" applyProtection="1">
      <alignment horizontal="right" wrapText="1"/>
      <protection hidden="1"/>
    </xf>
    <xf numFmtId="168" fontId="3" fillId="0" borderId="0" xfId="0" applyNumberFormat="1" applyFont="1" applyAlignment="1" applyProtection="1">
      <alignment horizontal="right" wrapText="1"/>
      <protection hidden="1"/>
    </xf>
    <xf numFmtId="4" fontId="6" fillId="0" borderId="0" xfId="0" applyNumberFormat="1" applyFont="1" applyAlignment="1">
      <alignment horizontal="center" wrapText="1"/>
    </xf>
    <xf numFmtId="0" fontId="3" fillId="0" borderId="0" xfId="0" applyFont="1" applyAlignment="1" applyProtection="1">
      <alignment horizontal="right" wrapText="1"/>
      <protection hidden="1"/>
    </xf>
    <xf numFmtId="0" fontId="3" fillId="6" borderId="81" xfId="0" applyFont="1" applyFill="1" applyBorder="1" applyAlignment="1" applyProtection="1">
      <alignment horizontal="right" wrapText="1"/>
      <protection hidden="1"/>
    </xf>
    <xf numFmtId="0" fontId="3" fillId="6" borderId="32" xfId="0" applyFont="1" applyFill="1" applyBorder="1" applyAlignment="1" applyProtection="1">
      <alignment horizontal="right" wrapText="1"/>
      <protection hidden="1"/>
    </xf>
    <xf numFmtId="0" fontId="3" fillId="6" borderId="25" xfId="0" applyFont="1" applyFill="1" applyBorder="1" applyAlignment="1" applyProtection="1">
      <alignment horizontal="right" wrapText="1"/>
      <protection hidden="1"/>
    </xf>
    <xf numFmtId="0" fontId="3" fillId="6" borderId="37" xfId="0" applyFont="1" applyFill="1" applyBorder="1" applyProtection="1">
      <protection hidden="1"/>
    </xf>
    <xf numFmtId="0" fontId="3" fillId="6" borderId="38" xfId="0" applyFont="1" applyFill="1" applyBorder="1" applyProtection="1">
      <protection hidden="1"/>
    </xf>
    <xf numFmtId="0" fontId="3" fillId="6" borderId="39" xfId="0" applyFont="1" applyFill="1" applyBorder="1" applyProtection="1">
      <protection hidden="1"/>
    </xf>
    <xf numFmtId="0" fontId="3" fillId="6" borderId="84" xfId="0" applyFont="1" applyFill="1" applyBorder="1" applyProtection="1">
      <protection hidden="1"/>
    </xf>
    <xf numFmtId="0" fontId="3" fillId="6" borderId="13" xfId="0" applyFont="1" applyFill="1" applyBorder="1" applyProtection="1">
      <protection hidden="1"/>
    </xf>
    <xf numFmtId="0" fontId="3" fillId="6" borderId="6" xfId="0" applyFont="1" applyFill="1" applyBorder="1" applyProtection="1">
      <protection hidden="1"/>
    </xf>
    <xf numFmtId="0" fontId="3" fillId="6" borderId="72" xfId="0" applyFont="1" applyFill="1" applyBorder="1" applyProtection="1">
      <protection hidden="1"/>
    </xf>
    <xf numFmtId="0" fontId="13" fillId="0" borderId="0" xfId="0" applyFont="1" applyProtection="1">
      <protection hidden="1"/>
    </xf>
    <xf numFmtId="0" fontId="18" fillId="6" borderId="40" xfId="0" applyFont="1" applyFill="1" applyBorder="1" applyAlignment="1" applyProtection="1">
      <alignment vertical="center" wrapText="1"/>
      <protection hidden="1"/>
    </xf>
    <xf numFmtId="0" fontId="17" fillId="0" borderId="0" xfId="0" applyFont="1" applyAlignment="1" applyProtection="1">
      <alignment vertical="center"/>
      <protection hidden="1"/>
    </xf>
    <xf numFmtId="0" fontId="17" fillId="6" borderId="19" xfId="0" applyFont="1" applyFill="1" applyBorder="1" applyAlignment="1" applyProtection="1">
      <alignment vertical="center"/>
      <protection hidden="1"/>
    </xf>
    <xf numFmtId="0" fontId="17" fillId="6" borderId="20" xfId="0" applyFont="1" applyFill="1" applyBorder="1" applyAlignment="1" applyProtection="1">
      <alignment vertical="center"/>
      <protection hidden="1"/>
    </xf>
    <xf numFmtId="2" fontId="22" fillId="6" borderId="21" xfId="0" applyNumberFormat="1" applyFont="1" applyFill="1" applyBorder="1" applyAlignment="1" applyProtection="1">
      <alignment horizontal="right" vertical="center"/>
      <protection hidden="1"/>
    </xf>
    <xf numFmtId="0" fontId="3" fillId="6" borderId="17" xfId="0" applyFont="1" applyFill="1" applyBorder="1" applyAlignment="1" applyProtection="1">
      <alignment horizontal="center" wrapText="1"/>
      <protection hidden="1"/>
    </xf>
    <xf numFmtId="0" fontId="3" fillId="6" borderId="2" xfId="0" applyFont="1" applyFill="1" applyBorder="1" applyAlignment="1" applyProtection="1">
      <alignment horizontal="center" wrapText="1"/>
      <protection hidden="1"/>
    </xf>
    <xf numFmtId="0" fontId="21" fillId="6" borderId="21" xfId="0" applyFont="1" applyFill="1" applyBorder="1" applyAlignment="1" applyProtection="1">
      <alignment vertical="center" wrapText="1"/>
      <protection hidden="1"/>
    </xf>
    <xf numFmtId="2" fontId="3" fillId="6" borderId="63" xfId="0" applyNumberFormat="1" applyFont="1" applyFill="1" applyBorder="1" applyAlignment="1" applyProtection="1">
      <alignment vertical="center"/>
      <protection hidden="1"/>
    </xf>
    <xf numFmtId="164" fontId="3" fillId="6" borderId="64" xfId="0" applyNumberFormat="1" applyFont="1" applyFill="1" applyBorder="1" applyAlignment="1" applyProtection="1">
      <alignment vertical="center"/>
      <protection hidden="1"/>
    </xf>
    <xf numFmtId="169" fontId="13" fillId="0" borderId="0" xfId="0" applyNumberFormat="1" applyFont="1" applyAlignment="1" applyProtection="1">
      <alignment horizontal="left"/>
      <protection hidden="1"/>
    </xf>
    <xf numFmtId="0" fontId="13" fillId="0" borderId="0" xfId="0" applyFont="1" applyAlignment="1" applyProtection="1">
      <alignment horizontal="left"/>
      <protection hidden="1"/>
    </xf>
    <xf numFmtId="0" fontId="3" fillId="0" borderId="0" xfId="0" applyFont="1" applyAlignment="1" applyProtection="1">
      <alignment vertical="center"/>
      <protection hidden="1"/>
    </xf>
    <xf numFmtId="2" fontId="18" fillId="0" borderId="33" xfId="0" applyNumberFormat="1" applyFont="1" applyBorder="1" applyAlignment="1" applyProtection="1">
      <alignment vertical="center"/>
      <protection locked="0"/>
    </xf>
    <xf numFmtId="2" fontId="18" fillId="0" borderId="3" xfId="0" applyNumberFormat="1" applyFont="1" applyBorder="1" applyAlignment="1" applyProtection="1">
      <alignment vertical="center"/>
      <protection locked="0"/>
    </xf>
    <xf numFmtId="2" fontId="18" fillId="6" borderId="34" xfId="0" applyNumberFormat="1" applyFont="1" applyFill="1" applyBorder="1" applyAlignment="1" applyProtection="1">
      <alignment vertical="center"/>
      <protection hidden="1"/>
    </xf>
    <xf numFmtId="49" fontId="9" fillId="0" borderId="45" xfId="0" applyNumberFormat="1" applyFont="1" applyBorder="1" applyAlignment="1" applyProtection="1">
      <alignment vertical="center"/>
      <protection hidden="1"/>
    </xf>
    <xf numFmtId="2" fontId="3" fillId="0" borderId="0" xfId="0" applyNumberFormat="1" applyFont="1" applyAlignment="1" applyProtection="1">
      <alignment vertical="center"/>
      <protection hidden="1"/>
    </xf>
    <xf numFmtId="2" fontId="9" fillId="0" borderId="0" xfId="0" applyNumberFormat="1" applyFont="1" applyAlignment="1" applyProtection="1">
      <alignment vertical="center"/>
      <protection hidden="1"/>
    </xf>
    <xf numFmtId="14" fontId="9" fillId="0" borderId="0" xfId="0" applyNumberFormat="1" applyFont="1" applyAlignment="1" applyProtection="1">
      <alignment vertical="center"/>
      <protection hidden="1"/>
    </xf>
    <xf numFmtId="164" fontId="9" fillId="0" borderId="0" xfId="0" applyNumberFormat="1" applyFont="1" applyAlignment="1" applyProtection="1">
      <alignment vertical="center"/>
      <protection hidden="1"/>
    </xf>
    <xf numFmtId="165" fontId="9" fillId="0" borderId="0" xfId="0" applyNumberFormat="1" applyFont="1" applyAlignment="1" applyProtection="1">
      <alignment vertical="center"/>
      <protection hidden="1"/>
    </xf>
    <xf numFmtId="10" fontId="9" fillId="0" borderId="0" xfId="0" applyNumberFormat="1" applyFont="1" applyAlignment="1" applyProtection="1">
      <alignment vertical="center"/>
      <protection hidden="1"/>
    </xf>
    <xf numFmtId="49" fontId="9" fillId="0" borderId="0" xfId="0" applyNumberFormat="1" applyFont="1" applyAlignment="1" applyProtection="1">
      <alignment vertical="center"/>
      <protection hidden="1"/>
    </xf>
    <xf numFmtId="0" fontId="9" fillId="0" borderId="0" xfId="0" applyFont="1" applyAlignment="1" applyProtection="1">
      <alignment horizontal="center" vertical="center"/>
      <protection hidden="1"/>
    </xf>
    <xf numFmtId="0" fontId="25" fillId="0" borderId="0" xfId="0" applyFont="1" applyAlignment="1" applyProtection="1">
      <alignment vertical="center"/>
      <protection hidden="1"/>
    </xf>
    <xf numFmtId="14" fontId="9" fillId="0" borderId="0" xfId="0" applyNumberFormat="1" applyFont="1" applyAlignment="1" applyProtection="1">
      <alignment horizontal="left" vertical="center"/>
      <protection hidden="1"/>
    </xf>
    <xf numFmtId="1" fontId="9" fillId="0" borderId="0" xfId="0" applyNumberFormat="1" applyFont="1" applyAlignment="1" applyProtection="1">
      <alignment horizontal="left" vertical="center"/>
      <protection hidden="1"/>
    </xf>
    <xf numFmtId="0" fontId="26" fillId="0" borderId="0" xfId="0" applyFont="1" applyProtection="1">
      <protection hidden="1"/>
    </xf>
    <xf numFmtId="0" fontId="28" fillId="0" borderId="0" xfId="0" applyFont="1" applyAlignment="1" applyProtection="1">
      <alignment horizontal="center" vertical="center"/>
      <protection hidden="1"/>
    </xf>
    <xf numFmtId="0" fontId="28" fillId="0" borderId="0" xfId="0" applyFont="1" applyAlignment="1" applyProtection="1">
      <alignment vertical="center"/>
      <protection hidden="1"/>
    </xf>
    <xf numFmtId="0" fontId="30" fillId="0" borderId="0" xfId="0" applyFont="1" applyAlignment="1" applyProtection="1">
      <alignment vertical="center"/>
      <protection hidden="1"/>
    </xf>
    <xf numFmtId="0" fontId="9" fillId="0" borderId="0" xfId="0" applyFont="1" applyAlignment="1">
      <alignment horizontal="right" vertical="top"/>
    </xf>
    <xf numFmtId="0" fontId="9" fillId="4" borderId="0" xfId="0" applyFont="1" applyFill="1" applyAlignment="1">
      <alignment horizontal="left" vertical="top" wrapText="1"/>
    </xf>
    <xf numFmtId="0" fontId="9" fillId="0" borderId="0" xfId="0" applyFont="1" applyAlignment="1">
      <alignment horizontal="right" vertical="top" wrapText="1"/>
    </xf>
    <xf numFmtId="0" fontId="9" fillId="0" borderId="0" xfId="0" applyFont="1" applyAlignment="1">
      <alignment vertical="top"/>
    </xf>
    <xf numFmtId="0" fontId="6" fillId="6" borderId="19" xfId="0" applyFont="1" applyFill="1" applyBorder="1" applyAlignment="1" applyProtection="1">
      <alignment horizontal="left" vertical="center"/>
      <protection hidden="1"/>
    </xf>
    <xf numFmtId="0" fontId="6" fillId="6" borderId="20" xfId="0" applyFont="1" applyFill="1" applyBorder="1" applyAlignment="1" applyProtection="1">
      <alignment vertical="center"/>
      <protection hidden="1"/>
    </xf>
    <xf numFmtId="0" fontId="6" fillId="6" borderId="20" xfId="0" applyFont="1" applyFill="1" applyBorder="1" applyAlignment="1" applyProtection="1">
      <alignment horizontal="left" vertical="center"/>
      <protection hidden="1"/>
    </xf>
    <xf numFmtId="164" fontId="6" fillId="6" borderId="19" xfId="0" applyNumberFormat="1" applyFont="1" applyFill="1" applyBorder="1" applyAlignment="1" applyProtection="1">
      <alignment horizontal="left" vertical="center"/>
      <protection hidden="1"/>
    </xf>
    <xf numFmtId="164" fontId="6" fillId="6" borderId="20" xfId="0" applyNumberFormat="1" applyFont="1" applyFill="1" applyBorder="1" applyAlignment="1" applyProtection="1">
      <alignment horizontal="right" vertical="center"/>
      <protection hidden="1"/>
    </xf>
    <xf numFmtId="0" fontId="6" fillId="6" borderId="21" xfId="0" applyFont="1" applyFill="1" applyBorder="1" applyAlignment="1" applyProtection="1">
      <alignment horizontal="left" vertical="center"/>
      <protection hidden="1"/>
    </xf>
    <xf numFmtId="164" fontId="6" fillId="6" borderId="21" xfId="0" applyNumberFormat="1" applyFont="1" applyFill="1" applyBorder="1" applyAlignment="1" applyProtection="1">
      <alignment horizontal="right" vertical="center"/>
      <protection hidden="1"/>
    </xf>
    <xf numFmtId="164" fontId="9" fillId="0" borderId="0" xfId="0" applyNumberFormat="1" applyFont="1" applyAlignment="1">
      <alignment horizontal="center" vertical="center"/>
    </xf>
    <xf numFmtId="164" fontId="9" fillId="0" borderId="0" xfId="0" applyNumberFormat="1" applyFont="1" applyAlignment="1">
      <alignment horizontal="right" vertical="center"/>
    </xf>
    <xf numFmtId="164" fontId="3" fillId="0" borderId="0" xfId="0" applyNumberFormat="1" applyFont="1" applyAlignment="1">
      <alignment horizontal="right" vertical="center"/>
    </xf>
    <xf numFmtId="2" fontId="3" fillId="0" borderId="0" xfId="0" applyNumberFormat="1" applyFont="1" applyAlignment="1">
      <alignment horizontal="right" vertical="center"/>
    </xf>
    <xf numFmtId="0" fontId="3" fillId="0" borderId="0" xfId="0" applyFont="1" applyAlignment="1">
      <alignment horizontal="right" vertical="center"/>
    </xf>
    <xf numFmtId="2" fontId="3" fillId="0" borderId="0" xfId="0" applyNumberFormat="1" applyFont="1" applyAlignment="1">
      <alignment horizontal="left" vertical="center"/>
    </xf>
    <xf numFmtId="164" fontId="3" fillId="0" borderId="0" xfId="0" applyNumberFormat="1" applyFont="1" applyAlignment="1">
      <alignment horizontal="center" vertical="center"/>
    </xf>
    <xf numFmtId="2" fontId="3" fillId="0" borderId="0" xfId="0" applyNumberFormat="1" applyFont="1" applyAlignment="1">
      <alignment vertical="center"/>
    </xf>
    <xf numFmtId="0" fontId="9" fillId="0" borderId="0" xfId="0" applyFont="1" applyAlignment="1">
      <alignment vertical="center"/>
    </xf>
    <xf numFmtId="0" fontId="3" fillId="0" borderId="0" xfId="0" applyFont="1" applyAlignment="1">
      <alignment vertical="center"/>
    </xf>
    <xf numFmtId="1" fontId="3" fillId="0" borderId="3" xfId="0" applyNumberFormat="1" applyFont="1" applyBorder="1" applyAlignment="1" applyProtection="1">
      <alignment horizontal="right" vertical="center"/>
      <protection locked="0"/>
    </xf>
    <xf numFmtId="2" fontId="3" fillId="0" borderId="33" xfId="0" applyNumberFormat="1" applyFont="1" applyBorder="1" applyAlignment="1" applyProtection="1">
      <alignment horizontal="right" vertical="center"/>
      <protection locked="0"/>
    </xf>
    <xf numFmtId="2" fontId="3" fillId="0" borderId="3" xfId="0" applyNumberFormat="1" applyFont="1" applyBorder="1" applyAlignment="1" applyProtection="1">
      <alignment horizontal="right" vertical="center"/>
      <protection locked="0"/>
    </xf>
    <xf numFmtId="2" fontId="3" fillId="0" borderId="59" xfId="0" applyNumberFormat="1" applyFont="1" applyBorder="1" applyAlignment="1" applyProtection="1">
      <alignment horizontal="right" vertical="center"/>
      <protection locked="0"/>
    </xf>
    <xf numFmtId="2" fontId="3" fillId="0" borderId="58" xfId="0" applyNumberFormat="1" applyFont="1" applyBorder="1" applyAlignment="1" applyProtection="1">
      <alignment horizontal="right" vertical="center"/>
      <protection locked="0"/>
    </xf>
    <xf numFmtId="2" fontId="3" fillId="0" borderId="24" xfId="0" applyNumberFormat="1" applyFont="1" applyBorder="1" applyAlignment="1" applyProtection="1">
      <alignment horizontal="right" vertical="center"/>
      <protection locked="0"/>
    </xf>
    <xf numFmtId="1" fontId="3" fillId="0" borderId="0" xfId="0" applyNumberFormat="1" applyFont="1" applyAlignment="1">
      <alignment horizontal="center" vertical="center"/>
    </xf>
    <xf numFmtId="4" fontId="3" fillId="0" borderId="0" xfId="0" applyNumberFormat="1" applyFont="1" applyAlignment="1">
      <alignment vertical="center"/>
    </xf>
    <xf numFmtId="170" fontId="3" fillId="0" borderId="27" xfId="0" applyNumberFormat="1" applyFont="1" applyBorder="1" applyAlignment="1" applyProtection="1">
      <alignment horizontal="left" vertical="center"/>
      <protection locked="0"/>
    </xf>
    <xf numFmtId="164" fontId="3" fillId="0" borderId="10" xfId="0" applyNumberFormat="1" applyFont="1" applyBorder="1" applyAlignment="1" applyProtection="1">
      <alignment vertical="center"/>
      <protection locked="0"/>
    </xf>
    <xf numFmtId="164" fontId="3" fillId="0" borderId="88" xfId="0" applyNumberFormat="1" applyFont="1" applyBorder="1" applyAlignment="1" applyProtection="1">
      <alignment vertical="center"/>
      <protection locked="0"/>
    </xf>
    <xf numFmtId="14" fontId="3" fillId="0" borderId="11" xfId="0" applyNumberFormat="1" applyFont="1" applyBorder="1" applyAlignment="1" applyProtection="1">
      <alignment vertical="center"/>
      <protection locked="0"/>
    </xf>
    <xf numFmtId="2" fontId="3" fillId="0" borderId="60" xfId="0" applyNumberFormat="1" applyFont="1" applyBorder="1" applyAlignment="1" applyProtection="1">
      <alignment horizontal="right" vertical="center"/>
      <protection locked="0"/>
    </xf>
    <xf numFmtId="170" fontId="3" fillId="0" borderId="29" xfId="0" applyNumberFormat="1" applyFont="1" applyBorder="1" applyAlignment="1" applyProtection="1">
      <alignment horizontal="left" vertical="center"/>
      <protection locked="0"/>
    </xf>
    <xf numFmtId="164" fontId="3" fillId="0" borderId="22" xfId="0" applyNumberFormat="1" applyFont="1" applyBorder="1" applyAlignment="1" applyProtection="1">
      <alignment vertical="center"/>
      <protection locked="0"/>
    </xf>
    <xf numFmtId="164" fontId="3" fillId="0" borderId="89" xfId="0" applyNumberFormat="1" applyFont="1" applyBorder="1" applyAlignment="1" applyProtection="1">
      <alignment vertical="center"/>
      <protection locked="0"/>
    </xf>
    <xf numFmtId="14" fontId="3" fillId="0" borderId="16" xfId="0" applyNumberFormat="1" applyFont="1" applyBorder="1" applyAlignment="1" applyProtection="1">
      <alignment vertical="center"/>
      <protection locked="0"/>
    </xf>
    <xf numFmtId="2" fontId="3" fillId="0" borderId="15" xfId="0" applyNumberFormat="1" applyFont="1" applyBorder="1" applyAlignment="1" applyProtection="1">
      <alignment horizontal="right" vertical="center"/>
      <protection locked="0"/>
    </xf>
    <xf numFmtId="1" fontId="3" fillId="0" borderId="15" xfId="0" applyNumberFormat="1" applyFont="1" applyBorder="1" applyAlignment="1" applyProtection="1">
      <alignment horizontal="right" vertical="center"/>
      <protection locked="0"/>
    </xf>
    <xf numFmtId="2" fontId="3" fillId="0" borderId="35" xfId="0" applyNumberFormat="1" applyFont="1" applyBorder="1" applyAlignment="1" applyProtection="1">
      <alignment horizontal="right" vertical="center"/>
      <protection locked="0"/>
    </xf>
    <xf numFmtId="2" fontId="3" fillId="0" borderId="61" xfId="0" applyNumberFormat="1" applyFont="1" applyBorder="1" applyAlignment="1" applyProtection="1">
      <alignment horizontal="right" vertical="center"/>
      <protection locked="0"/>
    </xf>
    <xf numFmtId="0" fontId="6" fillId="6" borderId="37" xfId="0" applyFont="1" applyFill="1" applyBorder="1" applyAlignment="1">
      <alignment vertical="center"/>
    </xf>
    <xf numFmtId="0" fontId="3" fillId="6" borderId="38" xfId="0" applyFont="1" applyFill="1" applyBorder="1" applyAlignment="1">
      <alignment horizontal="center" vertical="center"/>
    </xf>
    <xf numFmtId="169" fontId="23" fillId="6" borderId="39" xfId="0" applyNumberFormat="1" applyFont="1" applyFill="1" applyBorder="1" applyAlignment="1" applyProtection="1">
      <alignment horizontal="right" vertical="center"/>
      <protection hidden="1"/>
    </xf>
    <xf numFmtId="0" fontId="3" fillId="6" borderId="53" xfId="0" applyFont="1" applyFill="1" applyBorder="1" applyAlignment="1">
      <alignment vertical="center"/>
    </xf>
    <xf numFmtId="164" fontId="3" fillId="6" borderId="18" xfId="0" applyNumberFormat="1" applyFont="1" applyFill="1" applyBorder="1" applyAlignment="1" applyProtection="1">
      <alignment horizontal="right" vertical="center"/>
      <protection hidden="1"/>
    </xf>
    <xf numFmtId="0" fontId="3" fillId="0" borderId="0" xfId="0" applyFont="1" applyAlignment="1">
      <alignment horizontal="center" vertical="center"/>
    </xf>
    <xf numFmtId="0" fontId="3" fillId="6" borderId="50" xfId="0" applyFont="1" applyFill="1" applyBorder="1" applyAlignment="1">
      <alignment vertical="center"/>
    </xf>
    <xf numFmtId="164" fontId="3" fillId="6" borderId="51" xfId="0" applyNumberFormat="1" applyFont="1" applyFill="1" applyBorder="1" applyAlignment="1" applyProtection="1">
      <alignment horizontal="right" vertical="center"/>
      <protection hidden="1"/>
    </xf>
    <xf numFmtId="10" fontId="3" fillId="0" borderId="0" xfId="0" applyNumberFormat="1" applyFont="1" applyAlignment="1">
      <alignment horizontal="right" vertical="center"/>
    </xf>
    <xf numFmtId="4" fontId="6" fillId="6" borderId="19" xfId="0" applyNumberFormat="1" applyFont="1" applyFill="1" applyBorder="1" applyAlignment="1">
      <alignment horizontal="left" vertical="center"/>
    </xf>
    <xf numFmtId="4" fontId="6" fillId="6" borderId="20" xfId="0" applyNumberFormat="1" applyFont="1" applyFill="1" applyBorder="1" applyAlignment="1">
      <alignment horizontal="left" vertical="center"/>
    </xf>
    <xf numFmtId="4" fontId="6" fillId="6" borderId="20" xfId="0" applyNumberFormat="1" applyFont="1" applyFill="1" applyBorder="1" applyAlignment="1">
      <alignment horizontal="center" vertical="center"/>
    </xf>
    <xf numFmtId="4" fontId="6" fillId="6" borderId="21" xfId="0" applyNumberFormat="1" applyFont="1" applyFill="1" applyBorder="1" applyAlignment="1">
      <alignment horizontal="center" vertical="center"/>
    </xf>
    <xf numFmtId="4" fontId="3" fillId="0" borderId="0" xfId="0" applyNumberFormat="1" applyFont="1" applyAlignment="1">
      <alignment horizontal="right" vertical="center"/>
    </xf>
    <xf numFmtId="4" fontId="6" fillId="0" borderId="0" xfId="0" applyNumberFormat="1" applyFont="1" applyAlignment="1">
      <alignment horizontal="center" vertical="center" wrapText="1"/>
    </xf>
    <xf numFmtId="4" fontId="3" fillId="0" borderId="0" xfId="0" applyNumberFormat="1" applyFont="1" applyAlignment="1">
      <alignment horizontal="center" vertical="center"/>
    </xf>
    <xf numFmtId="4" fontId="3" fillId="0" borderId="0" xfId="0" applyNumberFormat="1" applyFont="1" applyAlignment="1">
      <alignment horizontal="left" vertical="center"/>
    </xf>
    <xf numFmtId="0" fontId="3" fillId="6" borderId="26" xfId="0" applyFont="1" applyFill="1" applyBorder="1" applyAlignment="1" applyProtection="1">
      <alignment horizontal="left" vertical="center"/>
      <protection hidden="1"/>
    </xf>
    <xf numFmtId="0" fontId="3" fillId="6" borderId="23" xfId="0" applyFont="1" applyFill="1" applyBorder="1" applyAlignment="1">
      <alignment vertical="center"/>
    </xf>
    <xf numFmtId="0" fontId="3" fillId="6" borderId="98" xfId="0" applyFont="1" applyFill="1" applyBorder="1" applyAlignment="1">
      <alignment vertical="center"/>
    </xf>
    <xf numFmtId="4" fontId="3" fillId="0" borderId="0" xfId="0" applyNumberFormat="1" applyFont="1" applyAlignment="1">
      <alignment horizontal="right" vertical="center" wrapText="1"/>
    </xf>
    <xf numFmtId="0" fontId="21" fillId="6" borderId="31" xfId="0" applyFont="1" applyFill="1" applyBorder="1" applyAlignment="1" applyProtection="1">
      <alignment horizontal="left" wrapText="1"/>
      <protection hidden="1"/>
    </xf>
    <xf numFmtId="0" fontId="21" fillId="6" borderId="32" xfId="0" applyFont="1" applyFill="1" applyBorder="1" applyAlignment="1" applyProtection="1">
      <alignment horizontal="left" wrapText="1"/>
      <protection hidden="1"/>
    </xf>
    <xf numFmtId="0" fontId="21" fillId="6" borderId="72" xfId="0" applyFont="1" applyFill="1" applyBorder="1" applyAlignment="1" applyProtection="1">
      <alignment horizontal="right" wrapText="1"/>
      <protection hidden="1"/>
    </xf>
    <xf numFmtId="14" fontId="21" fillId="0" borderId="85" xfId="0" applyNumberFormat="1" applyFont="1" applyBorder="1" applyProtection="1">
      <protection locked="0"/>
    </xf>
    <xf numFmtId="14" fontId="21" fillId="0" borderId="9" xfId="0" applyNumberFormat="1" applyFont="1" applyBorder="1" applyProtection="1">
      <protection locked="0"/>
    </xf>
    <xf numFmtId="2" fontId="21" fillId="0" borderId="14" xfId="0" applyNumberFormat="1" applyFont="1" applyBorder="1" applyProtection="1">
      <protection locked="0"/>
    </xf>
    <xf numFmtId="2" fontId="21" fillId="0" borderId="86" xfId="0" applyNumberFormat="1" applyFont="1" applyBorder="1" applyProtection="1">
      <protection locked="0"/>
    </xf>
    <xf numFmtId="14" fontId="21" fillId="0" borderId="29" xfId="0" applyNumberFormat="1" applyFont="1" applyBorder="1" applyProtection="1">
      <protection locked="0"/>
    </xf>
    <xf numFmtId="14" fontId="21" fillId="0" borderId="87" xfId="0" applyNumberFormat="1" applyFont="1" applyBorder="1" applyProtection="1">
      <protection locked="0"/>
    </xf>
    <xf numFmtId="2" fontId="21" fillId="0" borderId="56" xfId="0" applyNumberFormat="1" applyFont="1" applyBorder="1" applyProtection="1">
      <protection locked="0"/>
    </xf>
    <xf numFmtId="2" fontId="21" fillId="0" borderId="30" xfId="0" applyNumberFormat="1" applyFont="1" applyBorder="1" applyProtection="1">
      <protection locked="0"/>
    </xf>
    <xf numFmtId="0" fontId="21" fillId="6" borderId="62" xfId="0" applyFont="1" applyFill="1" applyBorder="1" applyAlignment="1" applyProtection="1">
      <alignment horizontal="left" vertical="center"/>
      <protection hidden="1"/>
    </xf>
    <xf numFmtId="0" fontId="21" fillId="6" borderId="46" xfId="0" applyFont="1" applyFill="1" applyBorder="1" applyAlignment="1" applyProtection="1">
      <alignment horizontal="left" vertical="center"/>
      <protection hidden="1"/>
    </xf>
    <xf numFmtId="9" fontId="3" fillId="6" borderId="81" xfId="0" quotePrefix="1" applyNumberFormat="1" applyFont="1" applyFill="1" applyBorder="1" applyAlignment="1">
      <alignment horizontal="right" wrapText="1"/>
    </xf>
    <xf numFmtId="9" fontId="3" fillId="6" borderId="13" xfId="0" quotePrefix="1" applyNumberFormat="1" applyFont="1" applyFill="1" applyBorder="1" applyAlignment="1">
      <alignment horizontal="right" wrapText="1"/>
    </xf>
    <xf numFmtId="2" fontId="3" fillId="0" borderId="49" xfId="0" applyNumberFormat="1" applyFont="1" applyBorder="1" applyAlignment="1" applyProtection="1">
      <alignment horizontal="right" vertical="center"/>
      <protection locked="0"/>
    </xf>
    <xf numFmtId="2" fontId="3" fillId="0" borderId="34" xfId="0" applyNumberFormat="1" applyFont="1" applyBorder="1" applyAlignment="1" applyProtection="1">
      <alignment horizontal="right" vertical="center"/>
      <protection locked="0"/>
    </xf>
    <xf numFmtId="2" fontId="3" fillId="0" borderId="36" xfId="0" applyNumberFormat="1" applyFont="1" applyBorder="1" applyAlignment="1" applyProtection="1">
      <alignment horizontal="right" vertical="center"/>
      <protection locked="0"/>
    </xf>
    <xf numFmtId="1" fontId="33" fillId="0" borderId="0" xfId="0" applyNumberFormat="1" applyFont="1" applyAlignment="1">
      <alignment horizontal="center" vertical="center"/>
    </xf>
    <xf numFmtId="2" fontId="33" fillId="0" borderId="0" xfId="0" applyNumberFormat="1" applyFont="1" applyAlignment="1">
      <alignment horizontal="right" vertical="center"/>
    </xf>
    <xf numFmtId="164" fontId="33" fillId="0" borderId="0" xfId="0" applyNumberFormat="1" applyFont="1" applyAlignment="1">
      <alignment horizontal="right" vertical="center"/>
    </xf>
    <xf numFmtId="4" fontId="33" fillId="0" borderId="0" xfId="0" applyNumberFormat="1" applyFont="1" applyAlignment="1">
      <alignment vertical="center"/>
    </xf>
    <xf numFmtId="0" fontId="33" fillId="0" borderId="0" xfId="0" applyFont="1" applyAlignment="1">
      <alignment vertical="center"/>
    </xf>
    <xf numFmtId="170" fontId="3" fillId="0" borderId="26" xfId="0" applyNumberFormat="1" applyFont="1" applyBorder="1" applyAlignment="1" applyProtection="1">
      <alignment horizontal="left" vertical="center"/>
      <protection locked="0"/>
    </xf>
    <xf numFmtId="164" fontId="3" fillId="0" borderId="23" xfId="0" applyNumberFormat="1" applyFont="1" applyBorder="1" applyAlignment="1" applyProtection="1">
      <alignment vertical="center"/>
      <protection locked="0"/>
    </xf>
    <xf numFmtId="164" fontId="3" fillId="0" borderId="98" xfId="0" applyNumberFormat="1" applyFont="1" applyBorder="1" applyAlignment="1" applyProtection="1">
      <alignment vertical="center"/>
      <protection locked="0"/>
    </xf>
    <xf numFmtId="14" fontId="3" fillId="0" borderId="24" xfId="0" applyNumberFormat="1" applyFont="1" applyBorder="1" applyAlignment="1" applyProtection="1">
      <alignment vertical="center"/>
      <protection locked="0"/>
    </xf>
    <xf numFmtId="2" fontId="3" fillId="0" borderId="93" xfId="0" applyNumberFormat="1" applyFont="1" applyBorder="1" applyAlignment="1" applyProtection="1">
      <alignment horizontal="right" vertical="center"/>
      <protection locked="0"/>
    </xf>
    <xf numFmtId="2" fontId="3" fillId="0" borderId="12" xfId="0" applyNumberFormat="1" applyFont="1" applyBorder="1" applyAlignment="1" applyProtection="1">
      <alignment horizontal="right" vertical="center"/>
      <protection locked="0"/>
    </xf>
    <xf numFmtId="1" fontId="3" fillId="0" borderId="12" xfId="0" applyNumberFormat="1" applyFont="1" applyBorder="1" applyAlignment="1" applyProtection="1">
      <alignment horizontal="right" vertical="center"/>
      <protection locked="0"/>
    </xf>
    <xf numFmtId="0" fontId="9" fillId="0" borderId="0" xfId="0" applyFont="1" applyAlignment="1">
      <alignment horizontal="left" wrapText="1"/>
    </xf>
    <xf numFmtId="170" fontId="33" fillId="0" borderId="99" xfId="0" applyNumberFormat="1" applyFont="1" applyBorder="1" applyAlignment="1">
      <alignment horizontal="left" vertical="center"/>
    </xf>
    <xf numFmtId="164" fontId="33" fillId="0" borderId="100" xfId="0" applyNumberFormat="1" applyFont="1" applyBorder="1" applyAlignment="1">
      <alignment vertical="center"/>
    </xf>
    <xf numFmtId="164" fontId="33" fillId="0" borderId="101" xfId="0" applyNumberFormat="1" applyFont="1" applyBorder="1" applyAlignment="1">
      <alignment vertical="center"/>
    </xf>
    <xf numFmtId="14" fontId="33" fillId="0" borderId="102" xfId="0" applyNumberFormat="1" applyFont="1" applyBorder="1" applyAlignment="1">
      <alignment vertical="center"/>
    </xf>
    <xf numFmtId="2" fontId="33" fillId="0" borderId="41" xfId="0" applyNumberFormat="1" applyFont="1" applyBorder="1" applyAlignment="1">
      <alignment horizontal="right" vertical="center"/>
    </xf>
    <xf numFmtId="2" fontId="33" fillId="0" borderId="8" xfId="0" applyNumberFormat="1" applyFont="1" applyBorder="1" applyAlignment="1">
      <alignment horizontal="right" vertical="center"/>
    </xf>
    <xf numFmtId="1" fontId="33" fillId="0" borderId="8" xfId="0" applyNumberFormat="1" applyFont="1" applyBorder="1" applyAlignment="1">
      <alignment horizontal="right" vertical="center"/>
    </xf>
    <xf numFmtId="2" fontId="33" fillId="0" borderId="104" xfId="0" applyNumberFormat="1" applyFont="1" applyBorder="1" applyAlignment="1">
      <alignment horizontal="right" vertical="center"/>
    </xf>
    <xf numFmtId="2" fontId="33" fillId="0" borderId="42" xfId="0" applyNumberFormat="1" applyFont="1" applyBorder="1" applyAlignment="1">
      <alignment horizontal="right" vertical="center"/>
    </xf>
    <xf numFmtId="0" fontId="33" fillId="0" borderId="0" xfId="0" applyFont="1" applyAlignment="1">
      <alignment vertical="center" wrapText="1"/>
    </xf>
    <xf numFmtId="0" fontId="3" fillId="0" borderId="0" xfId="0" applyFont="1" applyAlignment="1">
      <alignment vertical="center" wrapText="1"/>
    </xf>
    <xf numFmtId="2" fontId="9" fillId="0" borderId="0" xfId="0" applyNumberFormat="1" applyFont="1" applyAlignment="1">
      <alignment horizontal="center"/>
    </xf>
    <xf numFmtId="164" fontId="3" fillId="0" borderId="0" xfId="0" applyNumberFormat="1" applyFont="1"/>
    <xf numFmtId="2" fontId="21" fillId="0" borderId="93" xfId="0" applyNumberFormat="1" applyFont="1" applyBorder="1" applyAlignment="1" applyProtection="1">
      <alignment vertical="center"/>
      <protection locked="0"/>
    </xf>
    <xf numFmtId="2" fontId="21" fillId="0" borderId="12" xfId="0" applyNumberFormat="1" applyFont="1" applyBorder="1" applyAlignment="1" applyProtection="1">
      <alignment vertical="center"/>
      <protection locked="0"/>
    </xf>
    <xf numFmtId="2" fontId="21" fillId="6" borderId="49" xfId="0" applyNumberFormat="1" applyFont="1" applyFill="1" applyBorder="1" applyAlignment="1" applyProtection="1">
      <alignment vertical="center"/>
      <protection hidden="1"/>
    </xf>
    <xf numFmtId="49" fontId="3" fillId="0" borderId="106" xfId="0" applyNumberFormat="1" applyFont="1" applyBorder="1" applyAlignment="1" applyProtection="1">
      <alignment vertical="center"/>
      <protection hidden="1"/>
    </xf>
    <xf numFmtId="169" fontId="34" fillId="6" borderId="99" xfId="0" applyNumberFormat="1" applyFont="1" applyFill="1" applyBorder="1" applyAlignment="1" applyProtection="1">
      <alignment horizontal="left" vertical="center"/>
      <protection hidden="1"/>
    </xf>
    <xf numFmtId="0" fontId="34" fillId="6" borderId="100" xfId="0" applyFont="1" applyFill="1" applyBorder="1" applyAlignment="1" applyProtection="1">
      <alignment horizontal="left" vertical="center"/>
      <protection hidden="1"/>
    </xf>
    <xf numFmtId="14" fontId="34" fillId="6" borderId="100" xfId="0" applyNumberFormat="1" applyFont="1" applyFill="1" applyBorder="1" applyAlignment="1" applyProtection="1">
      <alignment horizontal="right" vertical="center"/>
      <protection hidden="1"/>
    </xf>
    <xf numFmtId="2" fontId="34" fillId="6" borderId="42" xfId="0" applyNumberFormat="1" applyFont="1" applyFill="1" applyBorder="1" applyAlignment="1" applyProtection="1">
      <alignment horizontal="right" vertical="center"/>
      <protection hidden="1"/>
    </xf>
    <xf numFmtId="49" fontId="33" fillId="0" borderId="45" xfId="0" applyNumberFormat="1" applyFont="1" applyBorder="1" applyProtection="1">
      <protection hidden="1"/>
    </xf>
    <xf numFmtId="0" fontId="33" fillId="0" borderId="0" xfId="0" applyFont="1" applyProtection="1">
      <protection hidden="1"/>
    </xf>
    <xf numFmtId="0" fontId="33" fillId="6" borderId="99" xfId="0" applyFont="1" applyFill="1" applyBorder="1" applyAlignment="1" applyProtection="1">
      <alignment horizontal="left" vertical="center"/>
      <protection hidden="1"/>
    </xf>
    <xf numFmtId="0" fontId="33" fillId="6" borderId="100" xfId="0" applyFont="1" applyFill="1" applyBorder="1" applyAlignment="1">
      <alignment vertical="center"/>
    </xf>
    <xf numFmtId="0" fontId="33" fillId="6" borderId="101" xfId="0" applyFont="1" applyFill="1" applyBorder="1" applyAlignment="1">
      <alignment vertical="center"/>
    </xf>
    <xf numFmtId="4" fontId="33" fillId="0" borderId="0" xfId="0" applyNumberFormat="1" applyFont="1" applyAlignment="1">
      <alignment horizontal="right" vertical="center"/>
    </xf>
    <xf numFmtId="4" fontId="33" fillId="0" borderId="0" xfId="0" applyNumberFormat="1" applyFont="1" applyAlignment="1">
      <alignment horizontal="right" vertical="center" wrapText="1"/>
    </xf>
    <xf numFmtId="2" fontId="33" fillId="0" borderId="0" xfId="0" applyNumberFormat="1" applyFont="1" applyAlignment="1">
      <alignment vertical="center"/>
    </xf>
    <xf numFmtId="0" fontId="33" fillId="0" borderId="0" xfId="0" applyFont="1" applyAlignment="1">
      <alignment horizontal="center" vertical="center"/>
    </xf>
    <xf numFmtId="2" fontId="33" fillId="0" borderId="103" xfId="0" applyNumberFormat="1" applyFont="1" applyBorder="1" applyAlignment="1">
      <alignment horizontal="right" vertical="center"/>
    </xf>
    <xf numFmtId="2" fontId="33" fillId="0" borderId="105" xfId="0" applyNumberFormat="1" applyFont="1" applyBorder="1" applyAlignment="1">
      <alignment horizontal="right" vertical="center"/>
    </xf>
    <xf numFmtId="2" fontId="33" fillId="0" borderId="102" xfId="0" applyNumberFormat="1" applyFont="1" applyBorder="1" applyAlignment="1">
      <alignment horizontal="right" vertical="center"/>
    </xf>
    <xf numFmtId="2" fontId="3" fillId="0" borderId="48" xfId="0" applyNumberFormat="1" applyFont="1" applyBorder="1" applyAlignment="1" applyProtection="1">
      <alignment horizontal="right" vertical="center"/>
      <protection locked="0"/>
    </xf>
    <xf numFmtId="2" fontId="3" fillId="0" borderId="1" xfId="0" applyNumberFormat="1" applyFont="1" applyBorder="1" applyAlignment="1" applyProtection="1">
      <alignment horizontal="right" vertical="center"/>
      <protection locked="0"/>
    </xf>
    <xf numFmtId="2" fontId="3" fillId="0" borderId="55" xfId="0" applyNumberFormat="1" applyFont="1" applyBorder="1" applyAlignment="1" applyProtection="1">
      <alignment horizontal="right" vertical="center"/>
      <protection locked="0"/>
    </xf>
    <xf numFmtId="2" fontId="3" fillId="0" borderId="11" xfId="0" applyNumberFormat="1" applyFont="1" applyBorder="1" applyAlignment="1" applyProtection="1">
      <alignment horizontal="right" vertical="center"/>
      <protection locked="0"/>
    </xf>
    <xf numFmtId="2" fontId="3" fillId="0" borderId="47" xfId="0" applyNumberFormat="1" applyFont="1" applyBorder="1" applyAlignment="1" applyProtection="1">
      <alignment horizontal="right" vertical="center"/>
      <protection locked="0"/>
    </xf>
    <xf numFmtId="2" fontId="3" fillId="0" borderId="56" xfId="0" applyNumberFormat="1" applyFont="1" applyBorder="1" applyAlignment="1" applyProtection="1">
      <alignment horizontal="right" vertical="center"/>
      <protection locked="0"/>
    </xf>
    <xf numFmtId="2" fontId="3" fillId="0" borderId="16" xfId="0" applyNumberFormat="1" applyFont="1" applyBorder="1" applyAlignment="1" applyProtection="1">
      <alignment horizontal="right" vertical="center"/>
      <protection locked="0"/>
    </xf>
    <xf numFmtId="4" fontId="33" fillId="6" borderId="8" xfId="0" applyNumberFormat="1" applyFont="1" applyFill="1" applyBorder="1" applyAlignment="1">
      <alignment horizontal="right" vertical="center"/>
    </xf>
    <xf numFmtId="4" fontId="33" fillId="6" borderId="105" xfId="0" applyNumberFormat="1" applyFont="1" applyFill="1" applyBorder="1" applyAlignment="1">
      <alignment horizontal="right" vertical="center"/>
    </xf>
    <xf numFmtId="4" fontId="33" fillId="6" borderId="100" xfId="0" applyNumberFormat="1" applyFont="1" applyFill="1" applyBorder="1" applyAlignment="1">
      <alignment horizontal="right" vertical="center"/>
    </xf>
    <xf numFmtId="4" fontId="33" fillId="2" borderId="42" xfId="0" applyNumberFormat="1" applyFont="1" applyFill="1" applyBorder="1" applyAlignment="1">
      <alignment horizontal="right" vertical="center"/>
    </xf>
    <xf numFmtId="4" fontId="33" fillId="2" borderId="41" xfId="0" applyNumberFormat="1" applyFont="1" applyFill="1" applyBorder="1" applyAlignment="1">
      <alignment horizontal="right" vertical="center"/>
    </xf>
    <xf numFmtId="4" fontId="33" fillId="2" borderId="8" xfId="0" applyNumberFormat="1" applyFont="1" applyFill="1" applyBorder="1" applyAlignment="1">
      <alignment horizontal="right" vertical="center"/>
    </xf>
    <xf numFmtId="4" fontId="36" fillId="2" borderId="42" xfId="0" applyNumberFormat="1" applyFont="1" applyFill="1" applyBorder="1" applyAlignment="1">
      <alignment horizontal="right" vertical="center"/>
    </xf>
    <xf numFmtId="4" fontId="3" fillId="6" borderId="12" xfId="0" applyNumberFormat="1" applyFont="1" applyFill="1" applyBorder="1" applyAlignment="1">
      <alignment horizontal="right" vertical="center"/>
    </xf>
    <xf numFmtId="4" fontId="3" fillId="6" borderId="58" xfId="0" applyNumberFormat="1" applyFont="1" applyFill="1" applyBorder="1" applyAlignment="1">
      <alignment horizontal="right" vertical="center"/>
    </xf>
    <xf numFmtId="4" fontId="3" fillId="6" borderId="23" xfId="0" applyNumberFormat="1" applyFont="1" applyFill="1" applyBorder="1" applyAlignment="1">
      <alignment horizontal="right" vertical="center"/>
    </xf>
    <xf numFmtId="4" fontId="3" fillId="2" borderId="49" xfId="0" applyNumberFormat="1" applyFont="1" applyFill="1" applyBorder="1" applyAlignment="1">
      <alignment horizontal="right" vertical="center"/>
    </xf>
    <xf numFmtId="4" fontId="3" fillId="2" borderId="93" xfId="0" applyNumberFormat="1" applyFont="1" applyFill="1" applyBorder="1" applyAlignment="1">
      <alignment horizontal="right" vertical="center"/>
    </xf>
    <xf numFmtId="4" fontId="3" fillId="2" borderId="12" xfId="0" applyNumberFormat="1" applyFont="1" applyFill="1" applyBorder="1" applyAlignment="1">
      <alignment horizontal="right" vertical="center"/>
    </xf>
    <xf numFmtId="4" fontId="6" fillId="2" borderId="49" xfId="0" applyNumberFormat="1" applyFont="1" applyFill="1" applyBorder="1" applyAlignment="1">
      <alignment horizontal="right" vertical="center"/>
    </xf>
    <xf numFmtId="2" fontId="33" fillId="0" borderId="99" xfId="0" applyNumberFormat="1" applyFont="1" applyBorder="1" applyAlignment="1">
      <alignment horizontal="right" vertical="center"/>
    </xf>
    <xf numFmtId="2" fontId="3" fillId="0" borderId="26" xfId="0" applyNumberFormat="1" applyFont="1" applyBorder="1" applyAlignment="1" applyProtection="1">
      <alignment horizontal="right" vertical="center"/>
      <protection locked="0"/>
    </xf>
    <xf numFmtId="2" fontId="3" fillId="0" borderId="27" xfId="0" applyNumberFormat="1" applyFont="1" applyBorder="1" applyAlignment="1" applyProtection="1">
      <alignment horizontal="right" vertical="center"/>
      <protection locked="0"/>
    </xf>
    <xf numFmtId="2" fontId="3" fillId="0" borderId="29" xfId="0" applyNumberFormat="1" applyFont="1" applyBorder="1" applyAlignment="1" applyProtection="1">
      <alignment horizontal="right" vertical="center"/>
      <protection locked="0"/>
    </xf>
    <xf numFmtId="0" fontId="9" fillId="0" borderId="0" xfId="0" applyFont="1" applyAlignment="1" applyProtection="1">
      <alignment horizontal="left"/>
      <protection hidden="1"/>
    </xf>
    <xf numFmtId="0" fontId="3" fillId="6" borderId="13" xfId="0" applyFont="1" applyFill="1" applyBorder="1" applyAlignment="1" applyProtection="1">
      <alignment horizontal="right" wrapText="1"/>
      <protection hidden="1"/>
    </xf>
    <xf numFmtId="2" fontId="35" fillId="0" borderId="41" xfId="0" applyNumberFormat="1" applyFont="1" applyBorder="1" applyAlignment="1">
      <alignment vertical="center"/>
    </xf>
    <xf numFmtId="2" fontId="35" fillId="0" borderId="8" xfId="0" applyNumberFormat="1" applyFont="1" applyBorder="1" applyAlignment="1">
      <alignment vertical="center"/>
    </xf>
    <xf numFmtId="169" fontId="21" fillId="6" borderId="26" xfId="0" applyNumberFormat="1" applyFont="1" applyFill="1" applyBorder="1" applyAlignment="1">
      <alignment horizontal="left" vertical="center"/>
    </xf>
    <xf numFmtId="49" fontId="21" fillId="6" borderId="23" xfId="0" applyNumberFormat="1" applyFont="1" applyFill="1" applyBorder="1" applyAlignment="1">
      <alignment horizontal="left" vertical="center"/>
    </xf>
    <xf numFmtId="14" fontId="21" fillId="6" borderId="44" xfId="0" applyNumberFormat="1" applyFont="1" applyFill="1" applyBorder="1" applyAlignment="1">
      <alignment vertical="center"/>
    </xf>
    <xf numFmtId="169" fontId="21" fillId="6" borderId="27" xfId="0" applyNumberFormat="1" applyFont="1" applyFill="1" applyBorder="1" applyAlignment="1">
      <alignment horizontal="left" vertical="center"/>
    </xf>
    <xf numFmtId="49" fontId="21" fillId="6" borderId="10" xfId="0" applyNumberFormat="1" applyFont="1" applyFill="1" applyBorder="1" applyAlignment="1">
      <alignment horizontal="left" vertical="center"/>
    </xf>
    <xf numFmtId="14" fontId="21" fillId="6" borderId="28" xfId="0" applyNumberFormat="1" applyFont="1" applyFill="1" applyBorder="1" applyAlignment="1">
      <alignment vertical="center"/>
    </xf>
    <xf numFmtId="0" fontId="14" fillId="0" borderId="0" xfId="0" applyFont="1"/>
    <xf numFmtId="0" fontId="13" fillId="0" borderId="0" xfId="0" applyFont="1"/>
    <xf numFmtId="0" fontId="3" fillId="6" borderId="38" xfId="0" applyFont="1" applyFill="1" applyBorder="1" applyAlignment="1">
      <alignment vertical="center"/>
    </xf>
    <xf numFmtId="0" fontId="3" fillId="6" borderId="38" xfId="0" applyFont="1" applyFill="1" applyBorder="1" applyAlignment="1">
      <alignment horizontal="left" vertical="center"/>
    </xf>
    <xf numFmtId="0" fontId="3" fillId="6" borderId="38" xfId="0" applyFont="1" applyFill="1" applyBorder="1" applyAlignment="1">
      <alignment horizontal="right" vertical="center"/>
    </xf>
    <xf numFmtId="0" fontId="3" fillId="0" borderId="0" xfId="0" applyFont="1" applyAlignment="1">
      <alignment horizontal="center" vertical="center" wrapText="1"/>
    </xf>
    <xf numFmtId="0" fontId="3" fillId="6" borderId="18" xfId="0" applyFont="1" applyFill="1" applyBorder="1" applyAlignment="1">
      <alignment horizontal="right" vertical="center"/>
    </xf>
    <xf numFmtId="0" fontId="3" fillId="6" borderId="18" xfId="0" applyFont="1" applyFill="1" applyBorder="1" applyAlignment="1">
      <alignment horizontal="left" vertical="center"/>
    </xf>
    <xf numFmtId="0" fontId="3" fillId="6" borderId="18" xfId="0" applyFont="1" applyFill="1" applyBorder="1" applyAlignment="1">
      <alignment horizontal="center" vertical="center"/>
    </xf>
    <xf numFmtId="166" fontId="3" fillId="6" borderId="18" xfId="2" applyNumberFormat="1" applyFont="1" applyFill="1" applyBorder="1" applyAlignment="1" applyProtection="1">
      <alignment horizontal="left" vertical="center"/>
    </xf>
    <xf numFmtId="10" fontId="3" fillId="6" borderId="18" xfId="0" applyNumberFormat="1" applyFont="1" applyFill="1" applyBorder="1" applyAlignment="1">
      <alignment horizontal="left" vertical="center"/>
    </xf>
    <xf numFmtId="4" fontId="3" fillId="6" borderId="54" xfId="0" applyNumberFormat="1" applyFont="1" applyFill="1" applyBorder="1" applyAlignment="1">
      <alignment horizontal="right" vertical="center"/>
    </xf>
    <xf numFmtId="0" fontId="3" fillId="6" borderId="51" xfId="0" applyFont="1" applyFill="1" applyBorder="1" applyAlignment="1">
      <alignment horizontal="right" vertical="center"/>
    </xf>
    <xf numFmtId="0" fontId="3" fillId="6" borderId="51" xfId="0" applyFont="1" applyFill="1" applyBorder="1" applyAlignment="1">
      <alignment horizontal="left" vertical="center"/>
    </xf>
    <xf numFmtId="0" fontId="3" fillId="6" borderId="51" xfId="0" applyFont="1" applyFill="1" applyBorder="1" applyAlignment="1">
      <alignment horizontal="center" vertical="center"/>
    </xf>
    <xf numFmtId="4" fontId="3" fillId="6" borderId="51" xfId="0" applyNumberFormat="1" applyFont="1" applyFill="1" applyBorder="1" applyAlignment="1">
      <alignment horizontal="left" vertical="center"/>
    </xf>
    <xf numFmtId="1" fontId="3" fillId="6" borderId="51" xfId="0" applyNumberFormat="1" applyFont="1" applyFill="1" applyBorder="1" applyAlignment="1">
      <alignment horizontal="left" vertical="center"/>
    </xf>
    <xf numFmtId="0" fontId="6" fillId="6" borderId="51" xfId="0" applyFont="1" applyFill="1" applyBorder="1" applyAlignment="1">
      <alignment horizontal="right" vertical="center"/>
    </xf>
    <xf numFmtId="4" fontId="6" fillId="6" borderId="52" xfId="0" applyNumberFormat="1" applyFont="1" applyFill="1" applyBorder="1" applyAlignment="1">
      <alignment horizontal="right" vertical="center"/>
    </xf>
    <xf numFmtId="169" fontId="3" fillId="0" borderId="0" xfId="0" applyNumberFormat="1" applyFont="1" applyAlignment="1">
      <alignment horizontal="left" vertical="center"/>
    </xf>
    <xf numFmtId="2" fontId="3" fillId="0" borderId="0" xfId="0" applyNumberFormat="1" applyFont="1" applyAlignment="1">
      <alignment horizontal="center" vertical="center"/>
    </xf>
    <xf numFmtId="2" fontId="3" fillId="0" borderId="0" xfId="0" applyNumberFormat="1" applyFont="1" applyAlignment="1">
      <alignment horizontal="center" vertical="center" wrapText="1"/>
    </xf>
    <xf numFmtId="4" fontId="33" fillId="2" borderId="102" xfId="0" applyNumberFormat="1" applyFont="1" applyFill="1" applyBorder="1" applyAlignment="1">
      <alignment horizontal="right" vertical="center"/>
    </xf>
    <xf numFmtId="4" fontId="33" fillId="2" borderId="105" xfId="0" applyNumberFormat="1" applyFont="1" applyFill="1" applyBorder="1" applyAlignment="1">
      <alignment horizontal="right" vertical="center"/>
    </xf>
    <xf numFmtId="4" fontId="3" fillId="2" borderId="24" xfId="0" applyNumberFormat="1" applyFont="1" applyFill="1" applyBorder="1" applyAlignment="1">
      <alignment horizontal="right" vertical="center"/>
    </xf>
    <xf numFmtId="4" fontId="3" fillId="2" borderId="58" xfId="0" applyNumberFormat="1" applyFont="1" applyFill="1" applyBorder="1" applyAlignment="1">
      <alignment horizontal="right" vertical="center"/>
    </xf>
    <xf numFmtId="169" fontId="3" fillId="0" borderId="0" xfId="0" applyNumberFormat="1" applyFont="1" applyAlignment="1">
      <alignment horizontal="left"/>
    </xf>
    <xf numFmtId="2" fontId="3" fillId="0" borderId="0" xfId="0" applyNumberFormat="1" applyFont="1" applyAlignment="1">
      <alignment horizontal="center"/>
    </xf>
    <xf numFmtId="0" fontId="3" fillId="0" borderId="0" xfId="0" applyFont="1" applyAlignment="1">
      <alignment horizontal="center"/>
    </xf>
    <xf numFmtId="2" fontId="37" fillId="6" borderId="63" xfId="0" applyNumberFormat="1" applyFont="1" applyFill="1" applyBorder="1" applyAlignment="1" applyProtection="1">
      <alignment horizontal="left" vertical="center"/>
      <protection hidden="1"/>
    </xf>
    <xf numFmtId="164" fontId="37" fillId="6" borderId="64" xfId="0" applyNumberFormat="1" applyFont="1" applyFill="1" applyBorder="1" applyAlignment="1" applyProtection="1">
      <alignment horizontal="left" vertical="center"/>
      <protection hidden="1"/>
    </xf>
    <xf numFmtId="0" fontId="8" fillId="6" borderId="63" xfId="0" applyFont="1" applyFill="1" applyBorder="1" applyAlignment="1" applyProtection="1">
      <alignment horizontal="left" vertical="center" indent="1"/>
      <protection hidden="1"/>
    </xf>
    <xf numFmtId="0" fontId="8" fillId="6" borderId="41" xfId="0" applyFont="1" applyFill="1" applyBorder="1" applyAlignment="1" applyProtection="1">
      <alignment horizontal="left" vertical="center" indent="1"/>
      <protection hidden="1"/>
    </xf>
    <xf numFmtId="0" fontId="8" fillId="6" borderId="64" xfId="0" applyFont="1" applyFill="1" applyBorder="1" applyAlignment="1" applyProtection="1">
      <alignment horizontal="left" vertical="center" indent="1"/>
      <protection hidden="1"/>
    </xf>
    <xf numFmtId="0" fontId="9" fillId="0" borderId="8" xfId="0" applyFont="1" applyBorder="1" applyAlignment="1" applyProtection="1">
      <alignment vertical="center"/>
      <protection hidden="1"/>
    </xf>
    <xf numFmtId="0" fontId="9" fillId="0" borderId="8" xfId="0" applyFont="1" applyBorder="1" applyAlignment="1" applyProtection="1">
      <alignment vertical="center" wrapText="1"/>
      <protection hidden="1"/>
    </xf>
    <xf numFmtId="0" fontId="28" fillId="0" borderId="8" xfId="0" applyFont="1" applyBorder="1" applyAlignment="1" applyProtection="1">
      <alignment horizontal="left" vertical="center" wrapText="1"/>
      <protection locked="0"/>
    </xf>
    <xf numFmtId="0" fontId="6" fillId="0" borderId="8" xfId="0" applyFont="1" applyBorder="1" applyAlignment="1" applyProtection="1">
      <alignment vertical="center"/>
      <protection hidden="1"/>
    </xf>
    <xf numFmtId="14" fontId="27" fillId="6" borderId="8" xfId="0" applyNumberFormat="1" applyFont="1" applyFill="1" applyBorder="1" applyAlignment="1" applyProtection="1">
      <alignment horizontal="left" vertical="center"/>
      <protection hidden="1"/>
    </xf>
    <xf numFmtId="1" fontId="28" fillId="6" borderId="8" xfId="0" applyNumberFormat="1" applyFont="1" applyFill="1" applyBorder="1" applyAlignment="1">
      <alignment horizontal="left" vertical="center"/>
    </xf>
    <xf numFmtId="4" fontId="28" fillId="6" borderId="8" xfId="0" applyNumberFormat="1" applyFont="1" applyFill="1" applyBorder="1" applyAlignment="1">
      <alignment horizontal="left" vertical="center"/>
    </xf>
    <xf numFmtId="1" fontId="28" fillId="0" borderId="8" xfId="0" applyNumberFormat="1" applyFont="1" applyBorder="1" applyAlignment="1" applyProtection="1">
      <alignment horizontal="left" vertical="center"/>
      <protection locked="0" hidden="1"/>
    </xf>
    <xf numFmtId="166" fontId="28" fillId="6" borderId="8" xfId="2" applyNumberFormat="1" applyFont="1" applyFill="1" applyBorder="1" applyAlignment="1" applyProtection="1">
      <alignment horizontal="left" vertical="center"/>
    </xf>
    <xf numFmtId="0" fontId="28" fillId="0" borderId="8" xfId="0" applyFont="1" applyBorder="1" applyAlignment="1" applyProtection="1">
      <alignment vertical="center"/>
      <protection locked="0"/>
    </xf>
    <xf numFmtId="14" fontId="28" fillId="0" borderId="8" xfId="0" applyNumberFormat="1" applyFont="1" applyBorder="1" applyAlignment="1" applyProtection="1">
      <alignment horizontal="left" vertical="top"/>
      <protection locked="0"/>
    </xf>
    <xf numFmtId="0" fontId="9" fillId="0" borderId="0" xfId="0" applyFont="1" applyAlignment="1">
      <alignment vertical="top" wrapText="1"/>
    </xf>
    <xf numFmtId="0" fontId="9" fillId="0" borderId="0" xfId="0" applyFont="1" applyAlignment="1">
      <alignment horizontal="left" vertical="top" wrapText="1"/>
    </xf>
    <xf numFmtId="0" fontId="10" fillId="0" borderId="0" xfId="0" applyFont="1" applyAlignment="1">
      <alignment vertical="top"/>
    </xf>
    <xf numFmtId="0" fontId="9" fillId="0" borderId="0" xfId="0" applyFont="1" applyAlignment="1">
      <alignment horizontal="left" vertical="top"/>
    </xf>
    <xf numFmtId="0" fontId="3" fillId="9" borderId="0" xfId="0" applyFont="1" applyFill="1" applyAlignment="1" applyProtection="1">
      <alignment vertical="top"/>
      <protection hidden="1"/>
    </xf>
    <xf numFmtId="0" fontId="9" fillId="0" borderId="0" xfId="0" applyFont="1" applyAlignment="1" applyProtection="1">
      <alignment horizontal="left" vertical="top"/>
      <protection hidden="1"/>
    </xf>
    <xf numFmtId="0" fontId="9" fillId="0" borderId="0" xfId="0" applyFont="1" applyAlignment="1" applyProtection="1">
      <alignment vertical="top"/>
      <protection hidden="1"/>
    </xf>
    <xf numFmtId="0" fontId="9" fillId="0" borderId="0" xfId="0" applyFont="1" applyAlignment="1" applyProtection="1">
      <alignment horizontal="right" vertical="top"/>
      <protection hidden="1"/>
    </xf>
    <xf numFmtId="0" fontId="3" fillId="9" borderId="0" xfId="0" applyFont="1" applyFill="1" applyAlignment="1" applyProtection="1">
      <alignment vertical="top" wrapText="1"/>
      <protection hidden="1"/>
    </xf>
    <xf numFmtId="0" fontId="9" fillId="0" borderId="0" xfId="0" applyFont="1" applyAlignment="1" applyProtection="1">
      <alignment horizontal="left" vertical="top" wrapText="1"/>
      <protection hidden="1"/>
    </xf>
    <xf numFmtId="0" fontId="9" fillId="0" borderId="0" xfId="0" applyFont="1" applyAlignment="1" applyProtection="1">
      <alignment vertical="top" wrapText="1"/>
      <protection hidden="1"/>
    </xf>
    <xf numFmtId="0" fontId="6" fillId="0" borderId="8" xfId="0" applyFont="1" applyBorder="1" applyAlignment="1" applyProtection="1">
      <alignment horizontal="center" vertical="top"/>
      <protection hidden="1"/>
    </xf>
    <xf numFmtId="0" fontId="9" fillId="5" borderId="8" xfId="0" applyFont="1" applyFill="1" applyBorder="1" applyAlignment="1" applyProtection="1">
      <alignment horizontal="center" vertical="top"/>
      <protection hidden="1"/>
    </xf>
    <xf numFmtId="0" fontId="9" fillId="3" borderId="8" xfId="0" applyFont="1" applyFill="1" applyBorder="1" applyAlignment="1" applyProtection="1">
      <alignment horizontal="center" vertical="top"/>
      <protection hidden="1"/>
    </xf>
    <xf numFmtId="0" fontId="3" fillId="9" borderId="0" xfId="0" applyFont="1" applyFill="1" applyAlignment="1">
      <alignment horizontal="left" vertical="top"/>
    </xf>
    <xf numFmtId="0" fontId="9" fillId="6" borderId="8" xfId="0" applyFont="1" applyFill="1" applyBorder="1" applyAlignment="1" applyProtection="1">
      <alignment horizontal="center" vertical="top"/>
      <protection hidden="1"/>
    </xf>
    <xf numFmtId="0" fontId="9" fillId="7" borderId="0" xfId="0" applyFont="1" applyFill="1" applyAlignment="1">
      <alignment horizontal="left" vertical="top"/>
    </xf>
    <xf numFmtId="0" fontId="31" fillId="7" borderId="0" xfId="0" applyFont="1" applyFill="1" applyAlignment="1">
      <alignment horizontal="left" vertical="top"/>
    </xf>
    <xf numFmtId="0" fontId="31" fillId="0" borderId="0" xfId="0" applyFont="1" applyAlignment="1">
      <alignment horizontal="left" vertical="top"/>
    </xf>
    <xf numFmtId="0" fontId="9" fillId="0" borderId="0" xfId="0" applyFont="1" applyAlignment="1">
      <alignment horizontal="center" vertical="top"/>
    </xf>
    <xf numFmtId="0" fontId="9" fillId="7" borderId="0" xfId="0" applyFont="1" applyFill="1" applyAlignment="1">
      <alignment horizontal="left" vertical="top" wrapText="1"/>
    </xf>
    <xf numFmtId="0" fontId="10" fillId="0" borderId="0" xfId="0" applyFont="1" applyAlignment="1">
      <alignment horizontal="right" vertical="top" wrapText="1"/>
    </xf>
    <xf numFmtId="0" fontId="9" fillId="4" borderId="0" xfId="0" applyFont="1" applyFill="1" applyAlignment="1">
      <alignment horizontal="left" vertical="top"/>
    </xf>
    <xf numFmtId="0" fontId="9" fillId="0" borderId="0" xfId="0" quotePrefix="1" applyFont="1" applyAlignment="1">
      <alignment vertical="top" wrapText="1"/>
    </xf>
    <xf numFmtId="0" fontId="9" fillId="0" borderId="0" xfId="0" quotePrefix="1" applyFont="1" applyAlignment="1">
      <alignment horizontal="left" vertical="top" wrapText="1"/>
    </xf>
    <xf numFmtId="0" fontId="9" fillId="8" borderId="0" xfId="0" applyFont="1" applyFill="1" applyAlignment="1">
      <alignment horizontal="left" vertical="top"/>
    </xf>
    <xf numFmtId="0" fontId="6" fillId="0" borderId="0" xfId="0" applyFont="1" applyAlignment="1" applyProtection="1">
      <alignment horizontal="left" vertical="top"/>
      <protection hidden="1"/>
    </xf>
    <xf numFmtId="0" fontId="9" fillId="8" borderId="0" xfId="0" applyFont="1" applyFill="1" applyAlignment="1">
      <alignment horizontal="left" vertical="top" wrapText="1"/>
    </xf>
    <xf numFmtId="0" fontId="9" fillId="10" borderId="0" xfId="0" applyFont="1" applyFill="1" applyAlignment="1">
      <alignment horizontal="left" vertical="top"/>
    </xf>
    <xf numFmtId="0" fontId="1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2" fontId="21" fillId="6" borderId="54" xfId="0" applyNumberFormat="1" applyFont="1" applyFill="1" applyBorder="1" applyAlignment="1" applyProtection="1">
      <alignment vertical="center"/>
      <protection hidden="1"/>
    </xf>
    <xf numFmtId="2" fontId="18" fillId="6" borderId="108" xfId="0" applyNumberFormat="1" applyFont="1" applyFill="1" applyBorder="1" applyAlignment="1" applyProtection="1">
      <alignment vertical="center"/>
      <protection hidden="1"/>
    </xf>
    <xf numFmtId="1" fontId="28" fillId="0" borderId="8" xfId="0" applyNumberFormat="1" applyFont="1" applyBorder="1" applyAlignment="1" applyProtection="1">
      <alignment horizontal="left" vertical="center"/>
      <protection locked="0"/>
    </xf>
    <xf numFmtId="1" fontId="27" fillId="0" borderId="8" xfId="0" applyNumberFormat="1" applyFont="1" applyBorder="1" applyAlignment="1" applyProtection="1">
      <alignment horizontal="left" vertical="center"/>
      <protection locked="0"/>
    </xf>
    <xf numFmtId="49" fontId="27" fillId="0" borderId="8" xfId="0" applyNumberFormat="1" applyFont="1" applyBorder="1" applyAlignment="1" applyProtection="1">
      <alignment horizontal="left" vertical="center"/>
      <protection locked="0"/>
    </xf>
    <xf numFmtId="49" fontId="28" fillId="0" borderId="8" xfId="0" applyNumberFormat="1" applyFont="1" applyBorder="1" applyAlignment="1" applyProtection="1">
      <alignment horizontal="left" vertical="center"/>
      <protection locked="0"/>
    </xf>
    <xf numFmtId="0" fontId="28" fillId="0" borderId="8" xfId="0" applyFont="1" applyBorder="1" applyAlignment="1" applyProtection="1">
      <alignment horizontal="left" vertical="center"/>
      <protection locked="0"/>
    </xf>
    <xf numFmtId="172" fontId="28" fillId="0" borderId="8" xfId="0" applyNumberFormat="1" applyFont="1" applyBorder="1" applyAlignment="1" applyProtection="1">
      <alignment horizontal="left" vertical="center"/>
      <protection locked="0"/>
    </xf>
    <xf numFmtId="0" fontId="29" fillId="0" borderId="8" xfId="1" applyFont="1" applyBorder="1" applyAlignment="1" applyProtection="1">
      <alignment horizontal="left" vertical="center"/>
      <protection locked="0"/>
    </xf>
    <xf numFmtId="171" fontId="27" fillId="0" borderId="8" xfId="0" applyNumberFormat="1" applyFont="1" applyBorder="1" applyAlignment="1" applyProtection="1">
      <alignment horizontal="left" vertical="center"/>
      <protection locked="0"/>
    </xf>
    <xf numFmtId="2" fontId="28" fillId="0" borderId="8" xfId="0" applyNumberFormat="1" applyFont="1" applyBorder="1" applyAlignment="1" applyProtection="1">
      <alignment horizontal="left" vertical="center"/>
      <protection locked="0"/>
    </xf>
    <xf numFmtId="167" fontId="27" fillId="0" borderId="8" xfId="0" applyNumberFormat="1" applyFont="1" applyBorder="1" applyAlignment="1" applyProtection="1">
      <alignment horizontal="left" vertical="center"/>
      <protection locked="0"/>
    </xf>
    <xf numFmtId="2" fontId="21" fillId="0" borderId="109" xfId="0" applyNumberFormat="1" applyFont="1" applyBorder="1" applyAlignment="1" applyProtection="1">
      <alignment vertical="center"/>
      <protection locked="0"/>
    </xf>
    <xf numFmtId="2" fontId="21" fillId="0" borderId="110" xfId="0" applyNumberFormat="1" applyFont="1" applyBorder="1" applyAlignment="1" applyProtection="1">
      <alignment vertical="center"/>
      <protection locked="0"/>
    </xf>
    <xf numFmtId="0" fontId="10" fillId="0" borderId="0" xfId="0" applyFont="1" applyAlignment="1">
      <alignment horizontal="left" vertical="top"/>
    </xf>
    <xf numFmtId="0" fontId="9" fillId="0" borderId="0" xfId="0" applyFont="1" applyAlignment="1">
      <alignment horizontal="left" vertical="top" wrapText="1"/>
    </xf>
    <xf numFmtId="0" fontId="9" fillId="0" borderId="0" xfId="0" quotePrefix="1" applyFont="1" applyAlignment="1">
      <alignment horizontal="left" vertical="top" wrapText="1"/>
    </xf>
    <xf numFmtId="0" fontId="10" fillId="0" borderId="0" xfId="0" applyFont="1" applyAlignment="1">
      <alignment vertical="top"/>
    </xf>
    <xf numFmtId="0" fontId="9"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center" vertical="top" wrapText="1"/>
    </xf>
    <xf numFmtId="0" fontId="10" fillId="0" borderId="0" xfId="0" applyFont="1" applyAlignment="1">
      <alignment horizontal="center" vertical="top"/>
    </xf>
    <xf numFmtId="0" fontId="17" fillId="8" borderId="0" xfId="0" applyFont="1" applyFill="1" applyAlignment="1" applyProtection="1">
      <alignment horizontal="left" vertical="top"/>
      <protection hidden="1"/>
    </xf>
    <xf numFmtId="0" fontId="23" fillId="0" borderId="0" xfId="0" applyFont="1" applyAlignment="1">
      <alignment horizontal="center" vertical="top" wrapText="1"/>
    </xf>
    <xf numFmtId="0" fontId="23" fillId="0" borderId="0" xfId="0" applyFont="1" applyAlignment="1">
      <alignment horizontal="center" vertical="top"/>
    </xf>
    <xf numFmtId="0" fontId="24" fillId="0" borderId="0" xfId="0" applyFont="1" applyAlignment="1">
      <alignment horizontal="center" vertical="center"/>
    </xf>
    <xf numFmtId="0" fontId="7" fillId="10" borderId="0" xfId="0" applyFont="1" applyFill="1" applyAlignment="1">
      <alignment horizontal="left" vertical="top"/>
    </xf>
    <xf numFmtId="0" fontId="9" fillId="0" borderId="0" xfId="0" applyFont="1" applyAlignment="1">
      <alignment vertical="top" wrapText="1"/>
    </xf>
    <xf numFmtId="0" fontId="9" fillId="0" borderId="0" xfId="0" applyFont="1" applyAlignment="1">
      <alignment vertical="top"/>
    </xf>
    <xf numFmtId="0" fontId="7" fillId="4" borderId="0" xfId="0" applyFont="1" applyFill="1" applyAlignment="1" applyProtection="1">
      <alignment vertical="top"/>
      <protection hidden="1"/>
    </xf>
    <xf numFmtId="0" fontId="10" fillId="0" borderId="0" xfId="0" applyFont="1" applyAlignment="1">
      <alignment vertical="top" wrapText="1"/>
    </xf>
    <xf numFmtId="0" fontId="9" fillId="0" borderId="0" xfId="0" quotePrefix="1" applyFont="1" applyAlignment="1">
      <alignment vertical="top" wrapText="1"/>
    </xf>
    <xf numFmtId="0" fontId="6" fillId="0" borderId="0" xfId="0" applyFont="1" applyAlignment="1">
      <alignment horizontal="left" vertical="top"/>
    </xf>
    <xf numFmtId="0" fontId="9" fillId="0" borderId="0" xfId="0" applyFont="1" applyAlignment="1">
      <alignment horizontal="center" vertical="top"/>
    </xf>
    <xf numFmtId="0" fontId="17" fillId="9" borderId="0" xfId="0" applyFont="1" applyFill="1" applyAlignment="1" applyProtection="1">
      <alignment horizontal="left" vertical="top"/>
      <protection hidden="1"/>
    </xf>
    <xf numFmtId="0" fontId="7" fillId="7" borderId="0" xfId="0" applyFont="1" applyFill="1" applyAlignment="1" applyProtection="1">
      <alignment vertical="top"/>
      <protection hidden="1"/>
    </xf>
    <xf numFmtId="0" fontId="24" fillId="0" borderId="0" xfId="0" applyFont="1" applyAlignment="1" applyProtection="1">
      <alignment horizontal="center" vertical="center"/>
      <protection hidden="1"/>
    </xf>
    <xf numFmtId="0" fontId="9" fillId="0" borderId="104" xfId="0" applyFont="1" applyBorder="1" applyAlignment="1" applyProtection="1">
      <alignment horizontal="left" vertical="top"/>
      <protection hidden="1"/>
    </xf>
    <xf numFmtId="0" fontId="9" fillId="0" borderId="103" xfId="0" applyFont="1" applyBorder="1" applyAlignment="1" applyProtection="1">
      <alignment horizontal="left" vertical="top"/>
      <protection hidden="1"/>
    </xf>
    <xf numFmtId="0" fontId="9" fillId="0" borderId="0" xfId="0" applyFont="1" applyAlignment="1" applyProtection="1">
      <alignment horizontal="left" wrapText="1"/>
      <protection hidden="1"/>
    </xf>
    <xf numFmtId="0" fontId="10" fillId="0" borderId="0" xfId="0" applyFont="1" applyAlignment="1" applyProtection="1">
      <alignment horizontal="left" wrapText="1"/>
      <protection hidden="1"/>
    </xf>
    <xf numFmtId="0" fontId="10" fillId="0" borderId="0" xfId="0" applyFont="1" applyAlignment="1" applyProtection="1">
      <alignment horizontal="left"/>
      <protection hidden="1"/>
    </xf>
    <xf numFmtId="0" fontId="3" fillId="6" borderId="107" xfId="0" applyFont="1" applyFill="1" applyBorder="1" applyAlignment="1" applyProtection="1">
      <alignment horizontal="right" wrapText="1"/>
      <protection hidden="1"/>
    </xf>
    <xf numFmtId="0" fontId="3" fillId="6" borderId="13" xfId="0" applyFont="1" applyFill="1" applyBorder="1" applyAlignment="1" applyProtection="1">
      <alignment horizontal="right" wrapText="1"/>
      <protection hidden="1"/>
    </xf>
    <xf numFmtId="0" fontId="3" fillId="6" borderId="62" xfId="0" applyFont="1" applyFill="1" applyBorder="1" applyAlignment="1" applyProtection="1">
      <alignment horizontal="left" vertical="center"/>
      <protection hidden="1"/>
    </xf>
    <xf numFmtId="0" fontId="3" fillId="6" borderId="46" xfId="0" applyFont="1" applyFill="1" applyBorder="1" applyAlignment="1" applyProtection="1">
      <alignment horizontal="left" vertical="center"/>
      <protection hidden="1"/>
    </xf>
    <xf numFmtId="168" fontId="3" fillId="6" borderId="65" xfId="0" applyNumberFormat="1" applyFont="1" applyFill="1" applyBorder="1" applyAlignment="1" applyProtection="1">
      <alignment horizontal="left" vertical="center"/>
      <protection hidden="1"/>
    </xf>
    <xf numFmtId="168" fontId="3" fillId="6" borderId="66" xfId="0" applyNumberFormat="1" applyFont="1" applyFill="1" applyBorder="1" applyAlignment="1" applyProtection="1">
      <alignment horizontal="left" vertical="center"/>
      <protection hidden="1"/>
    </xf>
    <xf numFmtId="0" fontId="3" fillId="2" borderId="69" xfId="0" applyFont="1" applyFill="1" applyBorder="1" applyAlignment="1" applyProtection="1">
      <alignment horizontal="left"/>
      <protection hidden="1"/>
    </xf>
    <xf numFmtId="0" fontId="3" fillId="2" borderId="31" xfId="0" applyFont="1" applyFill="1" applyBorder="1" applyAlignment="1" applyProtection="1">
      <alignment horizontal="left"/>
      <protection hidden="1"/>
    </xf>
    <xf numFmtId="0" fontId="3" fillId="2" borderId="70" xfId="0" applyFont="1" applyFill="1" applyBorder="1" applyProtection="1">
      <protection hidden="1"/>
    </xf>
    <xf numFmtId="0" fontId="3" fillId="2" borderId="32" xfId="0" applyFont="1" applyFill="1" applyBorder="1" applyProtection="1">
      <protection hidden="1"/>
    </xf>
    <xf numFmtId="0" fontId="3" fillId="2" borderId="71" xfId="0" applyFont="1" applyFill="1" applyBorder="1" applyAlignment="1" applyProtection="1">
      <alignment horizontal="right" wrapText="1"/>
      <protection hidden="1"/>
    </xf>
    <xf numFmtId="0" fontId="3" fillId="2" borderId="72" xfId="0" applyFont="1" applyFill="1" applyBorder="1" applyAlignment="1" applyProtection="1">
      <alignment horizontal="right"/>
      <protection hidden="1"/>
    </xf>
    <xf numFmtId="0" fontId="3" fillId="6" borderId="69" xfId="0" applyFont="1" applyFill="1" applyBorder="1" applyAlignment="1" applyProtection="1">
      <alignment horizontal="right" wrapText="1"/>
      <protection hidden="1"/>
    </xf>
    <xf numFmtId="0" fontId="3" fillId="6" borderId="31" xfId="0" applyFont="1" applyFill="1" applyBorder="1" applyAlignment="1" applyProtection="1">
      <alignment horizontal="right" wrapText="1"/>
      <protection hidden="1"/>
    </xf>
    <xf numFmtId="49" fontId="3" fillId="6" borderId="79" xfId="0" applyNumberFormat="1" applyFont="1" applyFill="1" applyBorder="1" applyAlignment="1" applyProtection="1">
      <alignment horizontal="right" wrapText="1"/>
      <protection hidden="1"/>
    </xf>
    <xf numFmtId="49" fontId="3" fillId="6" borderId="2" xfId="0" applyNumberFormat="1" applyFont="1" applyFill="1" applyBorder="1" applyAlignment="1" applyProtection="1">
      <alignment horizontal="right" wrapText="1"/>
      <protection hidden="1"/>
    </xf>
    <xf numFmtId="0" fontId="3" fillId="6" borderId="79" xfId="0" applyFont="1" applyFill="1" applyBorder="1" applyAlignment="1" applyProtection="1">
      <alignment horizontal="right" wrapText="1"/>
      <protection hidden="1"/>
    </xf>
    <xf numFmtId="0" fontId="3" fillId="6" borderId="2" xfId="0" applyFont="1" applyFill="1" applyBorder="1" applyAlignment="1" applyProtection="1">
      <alignment horizontal="right" wrapText="1"/>
      <protection hidden="1"/>
    </xf>
    <xf numFmtId="0" fontId="3" fillId="6" borderId="79" xfId="0" applyFont="1" applyFill="1" applyBorder="1" applyAlignment="1">
      <alignment horizontal="right" wrapText="1"/>
    </xf>
    <xf numFmtId="0" fontId="3" fillId="6" borderId="2" xfId="0" applyFont="1" applyFill="1" applyBorder="1" applyAlignment="1">
      <alignment horizontal="right" wrapText="1"/>
    </xf>
    <xf numFmtId="0" fontId="3" fillId="2" borderId="80" xfId="0" applyFont="1" applyFill="1" applyBorder="1" applyAlignment="1" applyProtection="1">
      <alignment horizontal="right" wrapText="1"/>
      <protection hidden="1"/>
    </xf>
    <xf numFmtId="0" fontId="3" fillId="2" borderId="25" xfId="0" applyFont="1" applyFill="1" applyBorder="1" applyAlignment="1" applyProtection="1">
      <alignment horizontal="right" wrapText="1"/>
      <protection hidden="1"/>
    </xf>
    <xf numFmtId="0" fontId="3" fillId="2" borderId="67" xfId="0" applyFont="1" applyFill="1" applyBorder="1" applyAlignment="1" applyProtection="1">
      <alignment horizontal="center" wrapText="1"/>
      <protection hidden="1"/>
    </xf>
    <xf numFmtId="0" fontId="3" fillId="2" borderId="68" xfId="0" applyFont="1" applyFill="1" applyBorder="1" applyAlignment="1" applyProtection="1">
      <alignment horizontal="center" wrapText="1"/>
      <protection hidden="1"/>
    </xf>
    <xf numFmtId="0" fontId="3" fillId="6" borderId="75" xfId="0" applyFont="1" applyFill="1" applyBorder="1" applyAlignment="1" applyProtection="1">
      <alignment horizontal="center"/>
      <protection hidden="1"/>
    </xf>
    <xf numFmtId="0" fontId="3" fillId="6" borderId="76" xfId="0" applyFont="1" applyFill="1" applyBorder="1" applyAlignment="1" applyProtection="1">
      <alignment horizontal="center"/>
      <protection hidden="1"/>
    </xf>
    <xf numFmtId="2" fontId="3" fillId="2" borderId="79" xfId="0" applyNumberFormat="1" applyFont="1" applyFill="1" applyBorder="1" applyAlignment="1">
      <alignment horizontal="right" wrapText="1"/>
    </xf>
    <xf numFmtId="2" fontId="3" fillId="2" borderId="2" xfId="0" applyNumberFormat="1" applyFont="1" applyFill="1" applyBorder="1" applyAlignment="1">
      <alignment horizontal="right" wrapText="1"/>
    </xf>
    <xf numFmtId="164" fontId="3" fillId="2" borderId="79" xfId="0" applyNumberFormat="1" applyFont="1" applyFill="1" applyBorder="1" applyAlignment="1">
      <alignment horizontal="right" wrapText="1"/>
    </xf>
    <xf numFmtId="164" fontId="3" fillId="2" borderId="2" xfId="0" applyNumberFormat="1" applyFont="1" applyFill="1" applyBorder="1" applyAlignment="1">
      <alignment horizontal="right" wrapText="1"/>
    </xf>
    <xf numFmtId="0" fontId="18" fillId="0" borderId="65" xfId="0" applyFont="1" applyBorder="1" applyAlignment="1" applyProtection="1">
      <alignment horizontal="left" vertical="center"/>
      <protection locked="0" hidden="1"/>
    </xf>
    <xf numFmtId="0" fontId="32" fillId="0" borderId="66" xfId="0" applyFont="1" applyBorder="1" applyAlignment="1" applyProtection="1">
      <alignment horizontal="left" vertical="center"/>
      <protection locked="0"/>
    </xf>
    <xf numFmtId="0" fontId="3" fillId="6" borderId="82" xfId="0" applyFont="1" applyFill="1" applyBorder="1" applyAlignment="1" applyProtection="1">
      <alignment horizontal="center"/>
      <protection hidden="1"/>
    </xf>
    <xf numFmtId="0" fontId="3" fillId="6" borderId="5" xfId="0" applyFont="1" applyFill="1" applyBorder="1" applyAlignment="1" applyProtection="1">
      <alignment horizontal="center"/>
      <protection hidden="1"/>
    </xf>
    <xf numFmtId="0" fontId="3" fillId="6" borderId="4" xfId="0" applyFont="1" applyFill="1" applyBorder="1" applyAlignment="1" applyProtection="1">
      <alignment horizontal="center"/>
      <protection hidden="1"/>
    </xf>
    <xf numFmtId="0" fontId="3" fillId="6" borderId="83" xfId="0" applyFont="1" applyFill="1" applyBorder="1" applyAlignment="1" applyProtection="1">
      <alignment horizontal="center"/>
      <protection hidden="1"/>
    </xf>
    <xf numFmtId="168" fontId="21" fillId="6" borderId="73" xfId="0" applyNumberFormat="1" applyFont="1" applyFill="1" applyBorder="1" applyAlignment="1" applyProtection="1">
      <alignment horizontal="left" vertical="center"/>
      <protection hidden="1"/>
    </xf>
    <xf numFmtId="168" fontId="21" fillId="6" borderId="74" xfId="0" applyNumberFormat="1" applyFont="1" applyFill="1" applyBorder="1" applyAlignment="1" applyProtection="1">
      <alignment horizontal="left" vertical="center"/>
      <protection hidden="1"/>
    </xf>
    <xf numFmtId="0" fontId="18" fillId="0" borderId="62" xfId="0" applyFont="1" applyBorder="1" applyAlignment="1" applyProtection="1">
      <alignment horizontal="left" vertical="center"/>
      <protection locked="0" hidden="1"/>
    </xf>
    <xf numFmtId="0" fontId="18" fillId="0" borderId="46" xfId="0" applyFont="1" applyBorder="1" applyAlignment="1" applyProtection="1">
      <alignment horizontal="left" vertical="center"/>
      <protection locked="0" hidden="1"/>
    </xf>
    <xf numFmtId="0" fontId="18" fillId="0" borderId="8" xfId="0" applyFont="1" applyBorder="1" applyAlignment="1" applyProtection="1">
      <alignment horizontal="left" vertical="center"/>
      <protection locked="0" hidden="1"/>
    </xf>
    <xf numFmtId="0" fontId="32" fillId="0" borderId="42" xfId="0" applyFont="1" applyBorder="1" applyAlignment="1" applyProtection="1">
      <alignment horizontal="left" vertical="center"/>
      <protection locked="0"/>
    </xf>
    <xf numFmtId="0" fontId="3" fillId="2" borderId="69" xfId="0" applyFont="1" applyFill="1" applyBorder="1" applyAlignment="1">
      <alignment horizontal="left"/>
    </xf>
    <xf numFmtId="0" fontId="3" fillId="2" borderId="31" xfId="0" applyFont="1" applyFill="1" applyBorder="1" applyAlignment="1">
      <alignment horizontal="left"/>
    </xf>
    <xf numFmtId="0" fontId="3" fillId="2" borderId="70" xfId="0" applyFont="1" applyFill="1" applyBorder="1" applyAlignment="1">
      <alignment horizontal="left"/>
    </xf>
    <xf numFmtId="0" fontId="3" fillId="2" borderId="32" xfId="0" applyFont="1" applyFill="1" applyBorder="1" applyAlignment="1">
      <alignment horizontal="left"/>
    </xf>
    <xf numFmtId="0" fontId="3" fillId="2" borderId="97" xfId="0" applyFont="1" applyFill="1" applyBorder="1" applyAlignment="1">
      <alignment horizontal="left"/>
    </xf>
    <xf numFmtId="0" fontId="3" fillId="2" borderId="57" xfId="0" applyFont="1" applyFill="1" applyBorder="1" applyAlignment="1">
      <alignment horizontal="left"/>
    </xf>
    <xf numFmtId="2" fontId="3" fillId="6" borderId="78" xfId="0" applyNumberFormat="1" applyFont="1" applyFill="1" applyBorder="1" applyAlignment="1">
      <alignment horizontal="right" wrapText="1"/>
    </xf>
    <xf numFmtId="2" fontId="3" fillId="6" borderId="17" xfId="0" applyNumberFormat="1" applyFont="1" applyFill="1" applyBorder="1" applyAlignment="1">
      <alignment horizontal="right" wrapText="1"/>
    </xf>
    <xf numFmtId="164" fontId="3" fillId="6" borderId="79" xfId="0" applyNumberFormat="1" applyFont="1" applyFill="1" applyBorder="1" applyAlignment="1" applyProtection="1">
      <alignment horizontal="right" wrapText="1"/>
      <protection hidden="1"/>
    </xf>
    <xf numFmtId="164" fontId="3" fillId="6" borderId="2" xfId="0" applyNumberFormat="1" applyFont="1" applyFill="1" applyBorder="1" applyAlignment="1" applyProtection="1">
      <alignment horizontal="right" wrapText="1"/>
      <protection hidden="1"/>
    </xf>
    <xf numFmtId="164" fontId="3" fillId="6" borderId="75" xfId="0" applyNumberFormat="1" applyFont="1" applyFill="1" applyBorder="1" applyAlignment="1">
      <alignment horizontal="center" wrapText="1"/>
    </xf>
    <xf numFmtId="164" fontId="3" fillId="6" borderId="76" xfId="0" applyNumberFormat="1" applyFont="1" applyFill="1" applyBorder="1" applyAlignment="1">
      <alignment horizontal="center" wrapText="1"/>
    </xf>
    <xf numFmtId="164" fontId="3" fillId="6" borderId="79" xfId="0" applyNumberFormat="1" applyFont="1" applyFill="1" applyBorder="1" applyAlignment="1">
      <alignment horizontal="right" wrapText="1"/>
    </xf>
    <xf numFmtId="164" fontId="3" fillId="6" borderId="2" xfId="0" applyNumberFormat="1" applyFont="1" applyFill="1" applyBorder="1" applyAlignment="1">
      <alignment horizontal="right" wrapText="1"/>
    </xf>
    <xf numFmtId="1" fontId="3" fillId="6" borderId="75" xfId="0" applyNumberFormat="1" applyFont="1" applyFill="1" applyBorder="1" applyAlignment="1" applyProtection="1">
      <alignment horizontal="center"/>
      <protection hidden="1"/>
    </xf>
    <xf numFmtId="1" fontId="3" fillId="6" borderId="68" xfId="0" applyNumberFormat="1" applyFont="1" applyFill="1" applyBorder="1" applyAlignment="1" applyProtection="1">
      <alignment horizontal="center"/>
      <protection hidden="1"/>
    </xf>
    <xf numFmtId="1" fontId="3" fillId="6" borderId="76" xfId="0" applyNumberFormat="1" applyFont="1" applyFill="1" applyBorder="1" applyAlignment="1" applyProtection="1">
      <alignment horizontal="center"/>
      <protection hidden="1"/>
    </xf>
    <xf numFmtId="164" fontId="3" fillId="6" borderId="80" xfId="0" applyNumberFormat="1" applyFont="1" applyFill="1" applyBorder="1" applyAlignment="1">
      <alignment horizontal="right" wrapText="1"/>
    </xf>
    <xf numFmtId="164" fontId="3" fillId="6" borderId="25" xfId="0" applyNumberFormat="1" applyFont="1" applyFill="1" applyBorder="1" applyAlignment="1">
      <alignment horizontal="right" wrapText="1"/>
    </xf>
    <xf numFmtId="0" fontId="3" fillId="6" borderId="78" xfId="0" applyFont="1" applyFill="1" applyBorder="1" applyAlignment="1">
      <alignment horizontal="right" wrapText="1"/>
    </xf>
    <xf numFmtId="0" fontId="3" fillId="6" borderId="17" xfId="0" applyFont="1" applyFill="1" applyBorder="1" applyAlignment="1">
      <alignment horizontal="right" wrapText="1"/>
    </xf>
    <xf numFmtId="2" fontId="3" fillId="6" borderId="79" xfId="0" applyNumberFormat="1" applyFont="1" applyFill="1" applyBorder="1" applyAlignment="1">
      <alignment horizontal="right" wrapText="1"/>
    </xf>
    <xf numFmtId="2" fontId="3" fillId="6" borderId="2" xfId="0" applyNumberFormat="1" applyFont="1" applyFill="1" applyBorder="1" applyAlignment="1">
      <alignment horizontal="right" wrapText="1"/>
    </xf>
    <xf numFmtId="0" fontId="3" fillId="6" borderId="91" xfId="0" applyFont="1" applyFill="1" applyBorder="1" applyAlignment="1" applyProtection="1">
      <alignment horizontal="right" wrapText="1"/>
      <protection hidden="1"/>
    </xf>
    <xf numFmtId="0" fontId="3" fillId="6" borderId="94" xfId="0" applyFont="1" applyFill="1" applyBorder="1" applyAlignment="1" applyProtection="1">
      <alignment horizontal="right" wrapText="1"/>
      <protection hidden="1"/>
    </xf>
    <xf numFmtId="0" fontId="3" fillId="6" borderId="92" xfId="0" applyFont="1" applyFill="1" applyBorder="1" applyAlignment="1" applyProtection="1">
      <alignment horizontal="right" wrapText="1"/>
      <protection hidden="1"/>
    </xf>
    <xf numFmtId="0" fontId="3" fillId="6" borderId="96" xfId="0" applyFont="1" applyFill="1" applyBorder="1" applyAlignment="1" applyProtection="1">
      <alignment horizontal="right" wrapText="1"/>
      <protection hidden="1"/>
    </xf>
    <xf numFmtId="0" fontId="3" fillId="6" borderId="90" xfId="0" applyFont="1" applyFill="1" applyBorder="1" applyAlignment="1" applyProtection="1">
      <alignment horizontal="right" wrapText="1"/>
      <protection hidden="1"/>
    </xf>
    <xf numFmtId="0" fontId="3" fillId="6" borderId="95" xfId="0" applyFont="1" applyFill="1" applyBorder="1" applyAlignment="1" applyProtection="1">
      <alignment horizontal="right" wrapText="1"/>
      <protection hidden="1"/>
    </xf>
  </cellXfs>
  <cellStyles count="4">
    <cellStyle name="Link" xfId="1" builtinId="8"/>
    <cellStyle name="Prozent" xfId="2" builtinId="5"/>
    <cellStyle name="Standard" xfId="0" builtinId="0"/>
    <cellStyle name="Standard 8" xfId="3" xr:uid="{00000000-0005-0000-0000-000003000000}"/>
  </cellStyles>
  <dxfs count="73">
    <dxf>
      <numFmt numFmtId="169" formatCode="000\.0000\.0000\.00"/>
    </dxf>
    <dxf>
      <numFmt numFmtId="170" formatCode="\7\5\6\.0000\.0000\.00"/>
    </dxf>
    <dxf>
      <font>
        <color theme="0"/>
      </font>
    </dxf>
    <dxf>
      <font>
        <condense val="0"/>
        <extend val="0"/>
        <color indexed="45"/>
      </font>
      <fill>
        <patternFill patternType="solid">
          <bgColor rgb="FFFFFF99"/>
        </patternFill>
      </fill>
    </dxf>
    <dxf>
      <numFmt numFmtId="169" formatCode="000\.0000\.0000\.00"/>
    </dxf>
    <dxf>
      <numFmt numFmtId="170" formatCode="\7\5\6\.0000\.0000\.00"/>
    </dxf>
    <dxf>
      <font>
        <color theme="0"/>
      </font>
    </dxf>
    <dxf>
      <font>
        <condense val="0"/>
        <extend val="0"/>
        <color indexed="45"/>
      </font>
      <fill>
        <patternFill patternType="solid">
          <bgColor rgb="FFFFFF99"/>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fill>
        <patternFill>
          <bgColor rgb="FFCCFFCC"/>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10"/>
        </patternFill>
      </fill>
    </dxf>
    <dxf>
      <fill>
        <patternFill>
          <bgColor rgb="FFFF0000"/>
        </patternFill>
      </fill>
    </dxf>
    <dxf>
      <fill>
        <patternFill>
          <bgColor rgb="FFCCFFCC"/>
        </patternFill>
      </fill>
    </dxf>
    <dxf>
      <numFmt numFmtId="170" formatCode="\7\5\6\.0000\.0000\.00"/>
    </dxf>
    <dxf>
      <numFmt numFmtId="169" formatCode="000\.0000\.0000\.00"/>
    </dxf>
    <dxf>
      <fill>
        <patternFill>
          <bgColor rgb="FFFF0000"/>
        </patternFill>
      </fill>
    </dxf>
    <dxf>
      <fill>
        <patternFill>
          <bgColor rgb="FFCCFFCC"/>
        </patternFill>
      </fill>
    </dxf>
    <dxf>
      <fill>
        <patternFill>
          <bgColor rgb="FFCCFFCC"/>
        </patternFill>
      </fill>
    </dxf>
    <dxf>
      <fill>
        <patternFill>
          <bgColor rgb="FFCCFFCC"/>
        </patternFill>
      </fill>
    </dxf>
    <dxf>
      <numFmt numFmtId="170" formatCode="\7\5\6\.0000\.0000\.00"/>
    </dxf>
    <dxf>
      <numFmt numFmtId="169" formatCode="000\.0000\.0000\.00"/>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indexed="10"/>
        </patternFill>
      </fill>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patternType="none">
          <bgColor auto="1"/>
        </patternFill>
      </fill>
    </dxf>
    <dxf>
      <fill>
        <patternFill patternType="none">
          <bgColor auto="1"/>
        </patternFill>
      </fill>
    </dxf>
    <dxf>
      <fill>
        <patternFill>
          <bgColor rgb="FFCCFFCC"/>
        </patternFill>
      </fill>
    </dxf>
    <dxf>
      <numFmt numFmtId="170" formatCode="\7\5\6\.0000\.0000\.00"/>
    </dxf>
    <dxf>
      <numFmt numFmtId="169" formatCode="000\.0000\.0000\.00"/>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indexed="10"/>
        </patternFill>
      </fill>
    </dxf>
    <dxf>
      <fill>
        <patternFill>
          <bgColor rgb="FFCCFFCC"/>
        </patternFill>
      </fill>
    </dxf>
    <dxf>
      <fill>
        <patternFill>
          <bgColor rgb="FFCCFFCC"/>
        </patternFill>
      </fill>
    </dxf>
    <dxf>
      <fill>
        <patternFill>
          <bgColor rgb="FFCCFFCC"/>
        </patternFill>
      </fill>
    </dxf>
  </dxfs>
  <tableStyles count="0" defaultTableStyle="TableStyleMedium2" defaultPivotStyle="PivotStyleLight16"/>
  <colors>
    <mruColors>
      <color rgb="FFCCFFCC"/>
      <color rgb="FFFFFF99"/>
      <color rgb="FFE69E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12278</xdr:colOff>
      <xdr:row>0</xdr:row>
      <xdr:rowOff>12136</xdr:rowOff>
    </xdr:from>
    <xdr:to>
      <xdr:col>2</xdr:col>
      <xdr:colOff>400325</xdr:colOff>
      <xdr:row>0</xdr:row>
      <xdr:rowOff>895483</xdr:rowOff>
    </xdr:to>
    <xdr:pic>
      <xdr:nvPicPr>
        <xdr:cNvPr id="2" name="Grafik 1">
          <a:extLst>
            <a:ext uri="{FF2B5EF4-FFF2-40B4-BE49-F238E27FC236}">
              <a16:creationId xmlns:a16="http://schemas.microsoft.com/office/drawing/2014/main" id="{BFB7CF53-E186-4C41-A0D1-03A519DA9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278" y="12136"/>
          <a:ext cx="871917" cy="8719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16408</xdr:colOff>
      <xdr:row>0</xdr:row>
      <xdr:rowOff>5715</xdr:rowOff>
    </xdr:from>
    <xdr:to>
      <xdr:col>0</xdr:col>
      <xdr:colOff>914503</xdr:colOff>
      <xdr:row>2</xdr:row>
      <xdr:rowOff>477986</xdr:rowOff>
    </xdr:to>
    <xdr:pic>
      <xdr:nvPicPr>
        <xdr:cNvPr id="5" name="Grafik 4">
          <a:extLst>
            <a:ext uri="{FF2B5EF4-FFF2-40B4-BE49-F238E27FC236}">
              <a16:creationId xmlns:a16="http://schemas.microsoft.com/office/drawing/2014/main" id="{72798C08-A97F-4917-8323-9FCA83AA56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6408" y="5715"/>
          <a:ext cx="898095" cy="8980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22373</xdr:colOff>
      <xdr:row>0</xdr:row>
      <xdr:rowOff>9076</xdr:rowOff>
    </xdr:from>
    <xdr:to>
      <xdr:col>0</xdr:col>
      <xdr:colOff>915173</xdr:colOff>
      <xdr:row>2</xdr:row>
      <xdr:rowOff>588335</xdr:rowOff>
    </xdr:to>
    <xdr:pic>
      <xdr:nvPicPr>
        <xdr:cNvPr id="3" name="Grafik 2">
          <a:extLst>
            <a:ext uri="{FF2B5EF4-FFF2-40B4-BE49-F238E27FC236}">
              <a16:creationId xmlns:a16="http://schemas.microsoft.com/office/drawing/2014/main" id="{BCA4C4DC-37D3-466B-A136-776037BEDC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2373" y="9076"/>
          <a:ext cx="892800" cy="89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2709</xdr:colOff>
      <xdr:row>0</xdr:row>
      <xdr:rowOff>22044</xdr:rowOff>
    </xdr:from>
    <xdr:to>
      <xdr:col>0</xdr:col>
      <xdr:colOff>891699</xdr:colOff>
      <xdr:row>4</xdr:row>
      <xdr:rowOff>59387</xdr:rowOff>
    </xdr:to>
    <xdr:pic>
      <xdr:nvPicPr>
        <xdr:cNvPr id="3" name="Grafik 2">
          <a:extLst>
            <a:ext uri="{FF2B5EF4-FFF2-40B4-BE49-F238E27FC236}">
              <a16:creationId xmlns:a16="http://schemas.microsoft.com/office/drawing/2014/main" id="{8E17F565-FE4D-4B33-BEBC-ABF362FBD4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09" y="22044"/>
          <a:ext cx="892800" cy="89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2709</xdr:colOff>
      <xdr:row>0</xdr:row>
      <xdr:rowOff>22044</xdr:rowOff>
    </xdr:from>
    <xdr:to>
      <xdr:col>0</xdr:col>
      <xdr:colOff>891699</xdr:colOff>
      <xdr:row>4</xdr:row>
      <xdr:rowOff>59387</xdr:rowOff>
    </xdr:to>
    <xdr:pic>
      <xdr:nvPicPr>
        <xdr:cNvPr id="2" name="Grafik 1">
          <a:extLst>
            <a:ext uri="{FF2B5EF4-FFF2-40B4-BE49-F238E27FC236}">
              <a16:creationId xmlns:a16="http://schemas.microsoft.com/office/drawing/2014/main" id="{90AB9FAB-1742-4CB0-8110-1756AD0F1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09" y="22044"/>
          <a:ext cx="892800" cy="89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11959</xdr:colOff>
      <xdr:row>0</xdr:row>
      <xdr:rowOff>13333</xdr:rowOff>
    </xdr:from>
    <xdr:to>
      <xdr:col>0</xdr:col>
      <xdr:colOff>899044</xdr:colOff>
      <xdr:row>2</xdr:row>
      <xdr:rowOff>474594</xdr:rowOff>
    </xdr:to>
    <xdr:pic>
      <xdr:nvPicPr>
        <xdr:cNvPr id="3" name="Grafik 2">
          <a:extLst>
            <a:ext uri="{FF2B5EF4-FFF2-40B4-BE49-F238E27FC236}">
              <a16:creationId xmlns:a16="http://schemas.microsoft.com/office/drawing/2014/main" id="{FDD433D3-5437-4DB4-9E07-C8E7C014F8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1959" y="13333"/>
          <a:ext cx="887085" cy="88708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eelance\think%20beyonde\Excels\KAE\KAE-716.303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calhost\C$\_________ASAL_SP\ASALfutur_Planung_Detailspezifikation_2020_07_und_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hinkbeyondgmbh-my.sharepoint.com/_________ASAL_SP/ASALfutur_Planung_Detailspezifikation_2020_07_und_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tavardians.sharepoint.com/sites/I_2019_SECO-ASALfutur/Shared%20Documents/General/Work%20Tracker.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hinkbeyondgmbh-my.sharepoint.com/Users/X60014420/ASALfutur/Berichte/Excel-Formulare/KAE/TMP/10403d_KAE-Abrechnung_10151d-10148d-10155d-10046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Betrieb &amp; Abteilung"/>
      <sheetName val="Stammdaten Mitarbeiter"/>
      <sheetName val="Saisonale Ausfallstunden"/>
      <sheetName val="Abrechnung von Kurzarbeit"/>
      <sheetName val="Hilfsdaten"/>
      <sheetName val="Übersetzungstexte"/>
    </sheetNames>
    <sheetDataSet>
      <sheetData sheetId="0"/>
      <sheetData sheetId="1"/>
      <sheetData sheetId="2"/>
      <sheetData sheetId="3"/>
      <sheetData sheetId="4">
        <row r="3">
          <cell r="F3" t="str">
            <v>a1: bis 18 Mitarbeiter</v>
          </cell>
        </row>
        <row r="4">
          <cell r="F4" t="str">
            <v>a2: bis 39 Mitarbeiter</v>
          </cell>
        </row>
        <row r="5">
          <cell r="F5" t="str">
            <v>a3: bis 60 Mitarbeiter</v>
          </cell>
        </row>
        <row r="6">
          <cell r="F6" t="str">
            <v>a4: bis 81 Mitarbeiter</v>
          </cell>
        </row>
        <row r="7">
          <cell r="F7" t="str">
            <v>a5: bis 102 Mitarbeiter</v>
          </cell>
        </row>
        <row r="8">
          <cell r="F8" t="str">
            <v>b1: bis 144 Mitarbeiter</v>
          </cell>
        </row>
        <row r="9">
          <cell r="F9" t="str">
            <v>b2: bis 186 Mitarbeiter</v>
          </cell>
        </row>
        <row r="10">
          <cell r="F10" t="str">
            <v>b3: bis 207 Mitarbeiter</v>
          </cell>
        </row>
        <row r="11">
          <cell r="F11" t="str">
            <v>b4: bis 249 Mitarbeiter</v>
          </cell>
        </row>
        <row r="12">
          <cell r="F12" t="str">
            <v>b5: bis 291 Mitarbeiter</v>
          </cell>
        </row>
        <row r="13">
          <cell r="F13" t="str">
            <v>c1: bis 333 Mitarbeiter</v>
          </cell>
        </row>
        <row r="14">
          <cell r="F14" t="str">
            <v>c2: bis 375 Mitarbeiter</v>
          </cell>
        </row>
        <row r="15">
          <cell r="F15" t="str">
            <v>c3: bis 417 Mitarbeiter</v>
          </cell>
        </row>
        <row r="16">
          <cell r="F16" t="str">
            <v>c4: bis 459 Mitarbeiter</v>
          </cell>
        </row>
        <row r="17">
          <cell r="F17" t="str">
            <v>c5: bis 501 Mitarbeiter</v>
          </cell>
        </row>
        <row r="18">
          <cell r="F18" t="str">
            <v>d1: bis 564 Mitarbeiter</v>
          </cell>
        </row>
        <row r="19">
          <cell r="F19" t="str">
            <v>d2: bis 627 Mitarbeiter</v>
          </cell>
        </row>
        <row r="20">
          <cell r="F20" t="str">
            <v>d3: bis 690 Mitarbeiter</v>
          </cell>
        </row>
        <row r="21">
          <cell r="F21" t="str">
            <v>d4: bis 753 Mitarbeiter</v>
          </cell>
        </row>
        <row r="22">
          <cell r="F22" t="str">
            <v>e1: bis 816 Mitarbeiter</v>
          </cell>
        </row>
        <row r="23">
          <cell r="F23" t="str">
            <v>e2: bis 879 Mitarbeiter</v>
          </cell>
        </row>
        <row r="24">
          <cell r="F24" t="str">
            <v>e3: bis 942 Mitarbeiter</v>
          </cell>
        </row>
        <row r="25">
          <cell r="F25" t="str">
            <v>e4: bis 1005 Mitarbeiter</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ocumentation Tracker"/>
      <sheetName val="Software Tracker"/>
      <sheetName val="WP IT"/>
      <sheetName val="Removed from Object List"/>
      <sheetName val="JIRA Tracker"/>
      <sheetName val="Sheet1"/>
      <sheetName val="Historical"/>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leitung"/>
      <sheetName val="10042d10043d Antrag"/>
      <sheetName val="10148d Stammdaten Mitarbeitende"/>
      <sheetName val="10155d Saisonale Ausfallstunden"/>
      <sheetName val="10046d Abrechnung"/>
      <sheetName val="10159d Rapport"/>
      <sheetName val="Hilfsdaten"/>
      <sheetName val="Übersetzungstexte"/>
    </sheetNames>
    <sheetDataSet>
      <sheetData sheetId="0"/>
      <sheetData sheetId="1">
        <row r="23">
          <cell r="I23" t="str">
            <v xml:space="preserve"> </v>
          </cell>
        </row>
        <row r="28">
          <cell r="I28" t="str">
            <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49"/>
  <sheetViews>
    <sheetView showGridLines="0" tabSelected="1" zoomScale="85" zoomScaleNormal="85" zoomScaleSheetLayoutView="85" zoomScalePageLayoutView="85" workbookViewId="0">
      <selection sqref="A1:D1"/>
    </sheetView>
  </sheetViews>
  <sheetFormatPr baseColWidth="10" defaultColWidth="0" defaultRowHeight="15" zeroHeight="1"/>
  <cols>
    <col min="1" max="1" width="4.7109375" style="369" customWidth="1"/>
    <col min="2" max="2" width="2.7109375" style="370" customWidth="1"/>
    <col min="3" max="3" width="11.42578125" style="369" customWidth="1"/>
    <col min="4" max="4" width="101" style="369" customWidth="1"/>
    <col min="5" max="5" width="5.7109375" style="369" customWidth="1"/>
    <col min="6" max="16383" width="0" style="369" hidden="1"/>
    <col min="16384" max="16384" width="11.42578125" style="369" hidden="1"/>
  </cols>
  <sheetData>
    <row r="1" spans="1:5" s="66" customFormat="1" ht="109.9" customHeight="1">
      <c r="A1" s="396" t="s">
        <v>431</v>
      </c>
      <c r="B1" s="396"/>
      <c r="C1" s="396"/>
      <c r="D1" s="396"/>
    </row>
    <row r="2" spans="1:5" s="345" customFormat="1" ht="17.100000000000001" customHeight="1">
      <c r="A2" s="343"/>
      <c r="B2" s="405" t="s">
        <v>333</v>
      </c>
      <c r="C2" s="405"/>
      <c r="D2" s="405"/>
      <c r="E2" s="344"/>
    </row>
    <row r="3" spans="1:5" s="345" customFormat="1" ht="13.35" customHeight="1">
      <c r="A3" s="343"/>
      <c r="B3" s="346"/>
      <c r="E3" s="344"/>
    </row>
    <row r="4" spans="1:5" s="349" customFormat="1" ht="39.75" customHeight="1">
      <c r="A4" s="347"/>
      <c r="B4" s="386" t="s">
        <v>432</v>
      </c>
      <c r="C4" s="386"/>
      <c r="D4" s="386"/>
      <c r="E4" s="348"/>
    </row>
    <row r="5" spans="1:5" s="345" customFormat="1" ht="13.35" customHeight="1">
      <c r="A5" s="343"/>
      <c r="B5" s="346"/>
      <c r="E5" s="344"/>
    </row>
    <row r="6" spans="1:5" s="345" customFormat="1" ht="13.35" customHeight="1">
      <c r="A6" s="343"/>
      <c r="B6" s="346"/>
      <c r="D6" s="350" t="s">
        <v>434</v>
      </c>
    </row>
    <row r="7" spans="1:5" s="345" customFormat="1" ht="13.35" customHeight="1">
      <c r="A7" s="343"/>
      <c r="B7" s="346"/>
      <c r="D7" s="351" t="s">
        <v>265</v>
      </c>
    </row>
    <row r="8" spans="1:5" s="345" customFormat="1" ht="13.35" customHeight="1">
      <c r="A8" s="343"/>
      <c r="B8" s="346"/>
      <c r="D8" s="352" t="s">
        <v>65</v>
      </c>
    </row>
    <row r="9" spans="1:5" s="342" customFormat="1" ht="13.35" customHeight="1">
      <c r="A9" s="353"/>
      <c r="B9" s="134"/>
      <c r="D9" s="354" t="s">
        <v>266</v>
      </c>
    </row>
    <row r="10" spans="1:5" s="342" customFormat="1" ht="13.35" customHeight="1">
      <c r="A10" s="353"/>
      <c r="B10" s="134"/>
    </row>
    <row r="11" spans="1:5" s="342" customFormat="1" ht="13.35" customHeight="1">
      <c r="B11" s="134"/>
    </row>
    <row r="12" spans="1:5" s="342" customFormat="1" ht="17.100000000000001" customHeight="1">
      <c r="A12" s="355"/>
      <c r="B12" s="406" t="s">
        <v>419</v>
      </c>
      <c r="C12" s="406"/>
      <c r="D12" s="406"/>
    </row>
    <row r="13" spans="1:5" s="342" customFormat="1" ht="13.35" customHeight="1">
      <c r="A13" s="355"/>
      <c r="B13" s="404"/>
      <c r="C13" s="404"/>
      <c r="D13" s="404"/>
    </row>
    <row r="14" spans="1:5" s="357" customFormat="1" ht="13.35" customHeight="1">
      <c r="A14" s="356"/>
      <c r="B14" s="394" t="s">
        <v>428</v>
      </c>
      <c r="C14" s="395"/>
      <c r="D14" s="395"/>
    </row>
    <row r="15" spans="1:5" s="342" customFormat="1" ht="13.35" customHeight="1">
      <c r="A15" s="355"/>
      <c r="B15" s="132"/>
      <c r="C15" s="135"/>
      <c r="D15" s="135"/>
    </row>
    <row r="16" spans="1:5" s="342" customFormat="1" ht="13.35" customHeight="1">
      <c r="A16" s="355"/>
      <c r="B16" s="385" t="s">
        <v>326</v>
      </c>
      <c r="C16" s="385"/>
      <c r="D16" s="385"/>
    </row>
    <row r="17" spans="1:4" s="342" customFormat="1" ht="13.35" customHeight="1">
      <c r="A17" s="355"/>
      <c r="B17" s="389" t="s">
        <v>439</v>
      </c>
      <c r="C17" s="389"/>
      <c r="D17" s="389"/>
    </row>
    <row r="18" spans="1:4" s="342" customFormat="1" ht="13.35" customHeight="1">
      <c r="A18" s="355"/>
      <c r="B18" s="132"/>
      <c r="C18" s="135"/>
      <c r="D18" s="135"/>
    </row>
    <row r="19" spans="1:4" s="342" customFormat="1" ht="13.35" customHeight="1">
      <c r="A19" s="355"/>
      <c r="B19" s="385" t="s">
        <v>392</v>
      </c>
      <c r="C19" s="385"/>
      <c r="D19" s="385"/>
    </row>
    <row r="20" spans="1:4" s="342" customFormat="1" ht="26.45" customHeight="1">
      <c r="A20" s="355"/>
      <c r="B20" s="386" t="s">
        <v>393</v>
      </c>
      <c r="C20" s="386"/>
      <c r="D20" s="386"/>
    </row>
    <row r="21" spans="1:4" s="342" customFormat="1" ht="13.35" customHeight="1">
      <c r="A21" s="355"/>
      <c r="B21" s="404"/>
      <c r="C21" s="404"/>
      <c r="D21" s="404"/>
    </row>
    <row r="22" spans="1:4" s="342" customFormat="1" ht="13.35" customHeight="1">
      <c r="A22" s="355"/>
      <c r="B22" s="385" t="s">
        <v>42</v>
      </c>
      <c r="C22" s="385"/>
      <c r="D22" s="385"/>
    </row>
    <row r="23" spans="1:4" s="342" customFormat="1" ht="13.35" customHeight="1">
      <c r="A23" s="355"/>
      <c r="B23" s="389" t="s">
        <v>440</v>
      </c>
      <c r="C23" s="389"/>
      <c r="D23" s="389"/>
    </row>
    <row r="24" spans="1:4" s="342" customFormat="1" ht="13.35" customHeight="1">
      <c r="A24" s="355"/>
      <c r="B24" s="132"/>
      <c r="C24" s="358"/>
      <c r="D24" s="358"/>
    </row>
    <row r="25" spans="1:4" s="342" customFormat="1" ht="13.35" customHeight="1">
      <c r="A25" s="355"/>
      <c r="B25" s="385" t="s">
        <v>253</v>
      </c>
      <c r="C25" s="385"/>
      <c r="D25" s="385"/>
    </row>
    <row r="26" spans="1:4" s="342" customFormat="1" ht="26.45" customHeight="1">
      <c r="A26" s="355"/>
      <c r="B26" s="386" t="s">
        <v>420</v>
      </c>
      <c r="C26" s="386"/>
      <c r="D26" s="386"/>
    </row>
    <row r="27" spans="1:4" s="342" customFormat="1" ht="13.35" customHeight="1">
      <c r="A27" s="355"/>
      <c r="B27" s="132"/>
      <c r="C27" s="358"/>
      <c r="D27" s="358"/>
    </row>
    <row r="28" spans="1:4" s="342" customFormat="1" ht="13.35" customHeight="1">
      <c r="A28" s="355"/>
      <c r="B28" s="385" t="s">
        <v>394</v>
      </c>
      <c r="C28" s="385"/>
      <c r="D28" s="385"/>
    </row>
    <row r="29" spans="1:4" s="342" customFormat="1" ht="13.35" customHeight="1">
      <c r="A29" s="355"/>
      <c r="B29" s="389" t="s">
        <v>421</v>
      </c>
      <c r="C29" s="389"/>
      <c r="D29" s="389"/>
    </row>
    <row r="30" spans="1:4" s="342" customFormat="1" ht="13.35" customHeight="1">
      <c r="A30" s="355"/>
      <c r="B30" s="132"/>
      <c r="C30" s="358"/>
      <c r="D30" s="358"/>
    </row>
    <row r="31" spans="1:4" s="342" customFormat="1" ht="13.35" customHeight="1">
      <c r="A31" s="355"/>
      <c r="B31" s="403" t="s">
        <v>245</v>
      </c>
      <c r="C31" s="403"/>
      <c r="D31" s="403"/>
    </row>
    <row r="32" spans="1:4" s="342" customFormat="1" ht="26.45" customHeight="1">
      <c r="A32" s="355"/>
      <c r="B32" s="398" t="s">
        <v>441</v>
      </c>
      <c r="C32" s="398"/>
      <c r="D32" s="398"/>
    </row>
    <row r="33" spans="1:4" s="342" customFormat="1" ht="13.35" customHeight="1">
      <c r="A33" s="355"/>
      <c r="B33" s="404"/>
      <c r="C33" s="404"/>
      <c r="D33" s="404"/>
    </row>
    <row r="34" spans="1:4" s="342" customFormat="1" ht="13.35" customHeight="1">
      <c r="A34" s="355"/>
      <c r="B34" s="385" t="s">
        <v>395</v>
      </c>
      <c r="C34" s="385"/>
      <c r="D34" s="385"/>
    </row>
    <row r="35" spans="1:4" s="342" customFormat="1" ht="13.35" customHeight="1">
      <c r="A35" s="355"/>
      <c r="B35" s="389" t="s">
        <v>396</v>
      </c>
      <c r="C35" s="389"/>
      <c r="D35" s="389"/>
    </row>
    <row r="36" spans="1:4" s="342" customFormat="1" ht="13.35" customHeight="1">
      <c r="A36" s="355"/>
      <c r="B36" s="132"/>
      <c r="C36" s="358"/>
      <c r="D36" s="358"/>
    </row>
    <row r="37" spans="1:4" s="342" customFormat="1" ht="13.35" customHeight="1">
      <c r="A37" s="355"/>
      <c r="B37" s="385" t="s">
        <v>397</v>
      </c>
      <c r="C37" s="385"/>
      <c r="D37" s="385"/>
    </row>
    <row r="38" spans="1:4" s="342" customFormat="1" ht="13.35" customHeight="1">
      <c r="A38" s="355"/>
      <c r="B38" s="399" t="s">
        <v>422</v>
      </c>
      <c r="C38" s="399"/>
      <c r="D38" s="399"/>
    </row>
    <row r="39" spans="1:4" s="342" customFormat="1" ht="13.35" customHeight="1">
      <c r="A39" s="355"/>
      <c r="B39" s="135"/>
      <c r="C39" s="135"/>
      <c r="D39" s="135"/>
    </row>
    <row r="40" spans="1:4" s="342" customFormat="1" ht="13.35" customHeight="1">
      <c r="A40" s="355"/>
      <c r="B40" s="341" t="s">
        <v>464</v>
      </c>
      <c r="C40" s="135"/>
      <c r="D40" s="135"/>
    </row>
    <row r="41" spans="1:4" s="342" customFormat="1" ht="13.35" customHeight="1">
      <c r="A41" s="355"/>
      <c r="B41" s="135" t="s">
        <v>462</v>
      </c>
      <c r="C41" s="135"/>
      <c r="D41" s="135"/>
    </row>
    <row r="42" spans="1:4" s="342" customFormat="1" ht="13.35" customHeight="1">
      <c r="A42" s="355"/>
      <c r="B42" s="399"/>
      <c r="C42" s="399"/>
      <c r="D42" s="399"/>
    </row>
    <row r="43" spans="1:4" s="342" customFormat="1" ht="13.35" customHeight="1">
      <c r="A43" s="355"/>
      <c r="B43" s="385" t="s">
        <v>264</v>
      </c>
      <c r="C43" s="385"/>
      <c r="D43" s="385"/>
    </row>
    <row r="44" spans="1:4" s="342" customFormat="1" ht="13.35" customHeight="1">
      <c r="A44" s="355"/>
      <c r="B44" s="398" t="s">
        <v>423</v>
      </c>
      <c r="C44" s="398"/>
      <c r="D44" s="398"/>
    </row>
    <row r="45" spans="1:4" s="342" customFormat="1" ht="13.35" customHeight="1">
      <c r="A45" s="355"/>
      <c r="B45" s="389"/>
      <c r="C45" s="389"/>
      <c r="D45" s="389"/>
    </row>
    <row r="46" spans="1:4" s="342" customFormat="1" ht="13.35" customHeight="1">
      <c r="A46" s="355"/>
      <c r="B46" s="385" t="s">
        <v>254</v>
      </c>
      <c r="C46" s="385"/>
      <c r="D46" s="385"/>
    </row>
    <row r="47" spans="1:4" s="342" customFormat="1" ht="26.45" customHeight="1">
      <c r="A47" s="355"/>
      <c r="B47" s="398" t="s">
        <v>483</v>
      </c>
      <c r="C47" s="398"/>
      <c r="D47" s="398"/>
    </row>
    <row r="48" spans="1:4" s="342" customFormat="1" ht="13.35" customHeight="1">
      <c r="A48" s="355"/>
      <c r="B48" s="389"/>
      <c r="C48" s="389"/>
      <c r="D48" s="389"/>
    </row>
    <row r="49" spans="1:4" s="342" customFormat="1" ht="13.35" customHeight="1">
      <c r="A49" s="355"/>
      <c r="B49" s="385" t="s">
        <v>389</v>
      </c>
      <c r="C49" s="385"/>
      <c r="D49" s="385"/>
    </row>
    <row r="50" spans="1:4" s="340" customFormat="1" ht="13.35" customHeight="1">
      <c r="A50" s="359"/>
      <c r="B50" s="398" t="s">
        <v>398</v>
      </c>
      <c r="C50" s="398"/>
      <c r="D50" s="398"/>
    </row>
    <row r="51" spans="1:4" s="342" customFormat="1" ht="13.35" customHeight="1">
      <c r="A51" s="355"/>
      <c r="B51" s="389"/>
      <c r="C51" s="389"/>
      <c r="D51" s="389"/>
    </row>
    <row r="52" spans="1:4" s="342" customFormat="1" ht="13.35" customHeight="1">
      <c r="A52" s="355"/>
      <c r="B52" s="385" t="s">
        <v>52</v>
      </c>
      <c r="C52" s="385"/>
      <c r="D52" s="385"/>
    </row>
    <row r="53" spans="1:4" s="342" customFormat="1" ht="13.35" customHeight="1">
      <c r="A53" s="355"/>
      <c r="B53" s="389" t="s">
        <v>479</v>
      </c>
      <c r="C53" s="389"/>
      <c r="D53" s="389"/>
    </row>
    <row r="54" spans="1:4" s="342" customFormat="1" ht="13.35" customHeight="1">
      <c r="A54" s="355"/>
      <c r="B54" s="389"/>
      <c r="C54" s="389"/>
      <c r="D54" s="389"/>
    </row>
    <row r="55" spans="1:4" s="342" customFormat="1" ht="13.35" customHeight="1">
      <c r="A55" s="355"/>
      <c r="B55" s="385" t="s">
        <v>53</v>
      </c>
      <c r="C55" s="385"/>
      <c r="D55" s="385"/>
    </row>
    <row r="56" spans="1:4" s="342" customFormat="1" ht="26.45" customHeight="1">
      <c r="A56" s="355"/>
      <c r="B56" s="398" t="s">
        <v>484</v>
      </c>
      <c r="C56" s="398"/>
      <c r="D56" s="398"/>
    </row>
    <row r="57" spans="1:4" s="342" customFormat="1" ht="13.35" customHeight="1">
      <c r="A57" s="355"/>
      <c r="B57" s="132"/>
    </row>
    <row r="58" spans="1:4" s="342" customFormat="1" ht="13.35" customHeight="1">
      <c r="A58" s="355"/>
      <c r="B58" s="385" t="s">
        <v>267</v>
      </c>
      <c r="C58" s="385"/>
      <c r="D58" s="385"/>
    </row>
    <row r="59" spans="1:4" s="342" customFormat="1" ht="13.35" customHeight="1">
      <c r="A59" s="355"/>
      <c r="B59" s="398" t="s">
        <v>470</v>
      </c>
      <c r="C59" s="398"/>
      <c r="D59" s="398"/>
    </row>
    <row r="60" spans="1:4" s="342" customFormat="1" ht="13.35" customHeight="1">
      <c r="A60" s="355"/>
      <c r="B60" s="389"/>
      <c r="C60" s="389"/>
      <c r="D60" s="389"/>
    </row>
    <row r="61" spans="1:4" s="342" customFormat="1" ht="13.35" customHeight="1">
      <c r="A61" s="355"/>
      <c r="B61" s="390" t="s">
        <v>442</v>
      </c>
      <c r="C61" s="390"/>
      <c r="D61" s="390"/>
    </row>
    <row r="62" spans="1:4" s="342" customFormat="1" ht="13.35" customHeight="1">
      <c r="A62" s="355"/>
      <c r="B62" s="398" t="s">
        <v>399</v>
      </c>
      <c r="C62" s="398"/>
      <c r="D62" s="398"/>
    </row>
    <row r="63" spans="1:4" s="342" customFormat="1" ht="13.35" customHeight="1">
      <c r="A63" s="355"/>
      <c r="B63" s="360"/>
      <c r="C63" s="340"/>
      <c r="D63" s="340"/>
    </row>
    <row r="64" spans="1:4" s="342" customFormat="1" ht="13.35" customHeight="1">
      <c r="A64" s="355"/>
      <c r="B64" s="385" t="s">
        <v>58</v>
      </c>
      <c r="C64" s="385"/>
      <c r="D64" s="385"/>
    </row>
    <row r="65" spans="1:5" s="340" customFormat="1" ht="26.45" customHeight="1">
      <c r="A65" s="359"/>
      <c r="B65" s="398" t="s">
        <v>480</v>
      </c>
      <c r="C65" s="398"/>
      <c r="D65" s="398"/>
    </row>
    <row r="66" spans="1:5" s="342" customFormat="1" ht="13.35" customHeight="1">
      <c r="A66" s="355"/>
      <c r="B66" s="360"/>
      <c r="C66" s="340"/>
      <c r="D66" s="340"/>
    </row>
    <row r="67" spans="1:5" s="342" customFormat="1" ht="13.35" customHeight="1">
      <c r="A67" s="355"/>
      <c r="B67" s="385" t="s">
        <v>435</v>
      </c>
      <c r="C67" s="385"/>
      <c r="D67" s="385"/>
    </row>
    <row r="68" spans="1:5" s="342" customFormat="1" ht="13.35" customHeight="1">
      <c r="A68" s="355"/>
      <c r="B68" s="398" t="s">
        <v>399</v>
      </c>
      <c r="C68" s="398"/>
      <c r="D68" s="398"/>
    </row>
    <row r="69" spans="1:5" s="342" customFormat="1" ht="13.35" customHeight="1">
      <c r="A69" s="355"/>
      <c r="B69" s="134"/>
      <c r="C69" s="339"/>
      <c r="D69" s="339"/>
    </row>
    <row r="70" spans="1:5" s="342" customFormat="1" ht="13.35" customHeight="1">
      <c r="A70" s="355"/>
      <c r="B70" s="401" t="s">
        <v>400</v>
      </c>
      <c r="C70" s="401"/>
      <c r="D70" s="401"/>
    </row>
    <row r="71" spans="1:5" s="342" customFormat="1" ht="13.35" customHeight="1">
      <c r="A71" s="355"/>
      <c r="B71" s="398" t="s">
        <v>430</v>
      </c>
      <c r="C71" s="398"/>
      <c r="D71" s="398"/>
    </row>
    <row r="72" spans="1:5" s="342" customFormat="1" ht="13.35" customHeight="1">
      <c r="A72" s="355"/>
      <c r="B72" s="132"/>
    </row>
    <row r="73" spans="1:5" s="342" customFormat="1" ht="13.35" customHeight="1">
      <c r="B73" s="132"/>
    </row>
    <row r="74" spans="1:5" s="342" customFormat="1" ht="17.100000000000001" customHeight="1">
      <c r="A74" s="361"/>
      <c r="B74" s="400" t="s">
        <v>424</v>
      </c>
      <c r="C74" s="400"/>
      <c r="D74" s="400"/>
    </row>
    <row r="75" spans="1:5" s="342" customFormat="1" ht="13.35" customHeight="1">
      <c r="A75" s="361"/>
      <c r="B75" s="132"/>
    </row>
    <row r="76" spans="1:5" s="357" customFormat="1" ht="26.45" customHeight="1">
      <c r="A76" s="361"/>
      <c r="B76" s="394" t="s">
        <v>473</v>
      </c>
      <c r="C76" s="395"/>
      <c r="D76" s="395"/>
    </row>
    <row r="77" spans="1:5" s="342" customFormat="1" ht="13.35" customHeight="1">
      <c r="A77" s="361"/>
      <c r="B77" s="134"/>
      <c r="C77" s="340"/>
      <c r="D77" s="340"/>
    </row>
    <row r="78" spans="1:5" s="342" customFormat="1" ht="13.35" customHeight="1">
      <c r="A78" s="361"/>
      <c r="B78" s="390" t="s">
        <v>443</v>
      </c>
      <c r="C78" s="390"/>
      <c r="D78" s="390"/>
    </row>
    <row r="79" spans="1:5" s="342" customFormat="1" ht="13.35" customHeight="1">
      <c r="A79" s="361"/>
      <c r="B79" s="132" t="s">
        <v>243</v>
      </c>
      <c r="C79" s="399" t="s">
        <v>471</v>
      </c>
      <c r="D79" s="399"/>
    </row>
    <row r="80" spans="1:5" s="342" customFormat="1" ht="26.45" customHeight="1">
      <c r="A80" s="361"/>
      <c r="B80" s="132" t="s">
        <v>243</v>
      </c>
      <c r="C80" s="387" t="s">
        <v>472</v>
      </c>
      <c r="D80" s="387"/>
      <c r="E80" s="362"/>
    </row>
    <row r="81" spans="1:4 16383:16383" s="342" customFormat="1" ht="13.35" customHeight="1">
      <c r="A81" s="361"/>
      <c r="B81" s="134"/>
      <c r="C81" s="340"/>
      <c r="D81" s="340"/>
    </row>
    <row r="82" spans="1:4 16383:16383" s="342" customFormat="1" ht="13.35" customHeight="1">
      <c r="A82" s="361"/>
      <c r="B82" s="401" t="s">
        <v>433</v>
      </c>
      <c r="C82" s="401"/>
      <c r="D82" s="401"/>
      <c r="XFC82" s="342">
        <v>0</v>
      </c>
    </row>
    <row r="83" spans="1:4 16383:16383" s="342" customFormat="1" ht="13.35" customHeight="1">
      <c r="A83" s="361"/>
      <c r="B83" s="398" t="s">
        <v>425</v>
      </c>
      <c r="C83" s="398"/>
      <c r="D83" s="398"/>
    </row>
    <row r="84" spans="1:4 16383:16383" s="342" customFormat="1" ht="26.45" customHeight="1">
      <c r="A84" s="361"/>
      <c r="B84" s="132" t="s">
        <v>243</v>
      </c>
      <c r="C84" s="402" t="s">
        <v>401</v>
      </c>
      <c r="D84" s="398"/>
    </row>
    <row r="85" spans="1:4 16383:16383" s="342" customFormat="1" ht="26.45" customHeight="1">
      <c r="A85" s="361"/>
      <c r="B85" s="132" t="s">
        <v>243</v>
      </c>
      <c r="C85" s="402" t="s">
        <v>466</v>
      </c>
      <c r="D85" s="402"/>
    </row>
    <row r="86" spans="1:4 16383:16383" s="340" customFormat="1" ht="79.5" customHeight="1">
      <c r="A86" s="133"/>
      <c r="B86" s="134" t="s">
        <v>243</v>
      </c>
      <c r="C86" s="398" t="s">
        <v>244</v>
      </c>
      <c r="D86" s="398"/>
    </row>
    <row r="87" spans="1:4 16383:16383" s="342" customFormat="1" ht="13.35" customHeight="1">
      <c r="A87" s="361"/>
      <c r="B87" s="132" t="s">
        <v>243</v>
      </c>
      <c r="C87" s="399" t="s">
        <v>481</v>
      </c>
      <c r="D87" s="399"/>
    </row>
    <row r="88" spans="1:4 16383:16383" s="340" customFormat="1" ht="26.45" customHeight="1">
      <c r="A88" s="133"/>
      <c r="B88" s="134" t="s">
        <v>243</v>
      </c>
      <c r="C88" s="398" t="s">
        <v>426</v>
      </c>
      <c r="D88" s="398"/>
    </row>
    <row r="89" spans="1:4 16383:16383" s="342" customFormat="1" ht="13.35" customHeight="1">
      <c r="A89" s="361"/>
      <c r="B89" s="132" t="s">
        <v>243</v>
      </c>
      <c r="C89" s="399" t="s">
        <v>402</v>
      </c>
      <c r="D89" s="399"/>
    </row>
    <row r="90" spans="1:4 16383:16383" s="342" customFormat="1" ht="13.35" customHeight="1">
      <c r="A90" s="361"/>
      <c r="B90" s="132"/>
      <c r="C90" s="340"/>
      <c r="D90" s="340"/>
    </row>
    <row r="91" spans="1:4 16383:16383" s="342" customFormat="1" ht="13.35" customHeight="1">
      <c r="A91" s="361"/>
      <c r="B91" s="388" t="s">
        <v>403</v>
      </c>
      <c r="C91" s="388"/>
      <c r="D91" s="388"/>
    </row>
    <row r="92" spans="1:4 16383:16383" s="342" customFormat="1" ht="26.45" customHeight="1">
      <c r="A92" s="361"/>
      <c r="B92" s="386" t="s">
        <v>474</v>
      </c>
      <c r="C92" s="386"/>
      <c r="D92" s="386"/>
    </row>
    <row r="93" spans="1:4 16383:16383" s="342" customFormat="1" ht="13.35" customHeight="1">
      <c r="A93" s="361"/>
      <c r="B93" s="132"/>
      <c r="C93" s="135"/>
      <c r="D93" s="135"/>
    </row>
    <row r="94" spans="1:4 16383:16383" s="342" customFormat="1" ht="13.35" customHeight="1">
      <c r="A94" s="361"/>
      <c r="B94" s="385" t="s">
        <v>404</v>
      </c>
      <c r="C94" s="385"/>
      <c r="D94" s="385"/>
    </row>
    <row r="95" spans="1:4 16383:16383" s="342" customFormat="1" ht="13.35" customHeight="1">
      <c r="A95" s="361"/>
      <c r="B95" s="386" t="s">
        <v>492</v>
      </c>
      <c r="C95" s="386"/>
      <c r="D95" s="386"/>
    </row>
    <row r="96" spans="1:4 16383:16383" s="342" customFormat="1" ht="13.35" customHeight="1">
      <c r="A96" s="361"/>
      <c r="B96" s="340"/>
      <c r="C96" s="340"/>
      <c r="D96" s="340"/>
    </row>
    <row r="97" spans="1:4" s="342" customFormat="1" ht="13.35" customHeight="1">
      <c r="A97" s="361"/>
      <c r="B97" s="385" t="s">
        <v>436</v>
      </c>
      <c r="C97" s="385"/>
      <c r="D97" s="385"/>
    </row>
    <row r="98" spans="1:4" s="342" customFormat="1" ht="13.35" customHeight="1">
      <c r="A98" s="361"/>
      <c r="B98" s="386" t="s">
        <v>405</v>
      </c>
      <c r="C98" s="386"/>
      <c r="D98" s="386"/>
    </row>
    <row r="99" spans="1:4" s="342" customFormat="1" ht="13.35" customHeight="1">
      <c r="A99" s="361"/>
      <c r="B99" s="132"/>
      <c r="C99" s="135"/>
      <c r="D99" s="135"/>
    </row>
    <row r="100" spans="1:4" s="342" customFormat="1" ht="13.35" customHeight="1">
      <c r="A100" s="361"/>
      <c r="B100" s="385" t="s">
        <v>406</v>
      </c>
      <c r="C100" s="385"/>
      <c r="D100" s="385"/>
    </row>
    <row r="101" spans="1:4" s="342" customFormat="1" ht="26.45" customHeight="1">
      <c r="A101" s="361"/>
      <c r="B101" s="386" t="s">
        <v>485</v>
      </c>
      <c r="C101" s="386"/>
      <c r="D101" s="386"/>
    </row>
    <row r="102" spans="1:4" s="342" customFormat="1" ht="13.35" customHeight="1">
      <c r="A102" s="361"/>
      <c r="B102" s="132"/>
      <c r="C102" s="135"/>
      <c r="D102" s="135"/>
    </row>
    <row r="103" spans="1:4" s="342" customFormat="1" ht="13.35" customHeight="1">
      <c r="A103" s="361"/>
      <c r="B103" s="390" t="s">
        <v>376</v>
      </c>
      <c r="C103" s="390"/>
      <c r="D103" s="390"/>
    </row>
    <row r="104" spans="1:4" s="342" customFormat="1" ht="13.35" customHeight="1">
      <c r="A104" s="361"/>
      <c r="B104" s="389" t="s">
        <v>407</v>
      </c>
      <c r="C104" s="389"/>
      <c r="D104" s="389"/>
    </row>
    <row r="105" spans="1:4" s="342" customFormat="1" ht="13.35" customHeight="1">
      <c r="A105" s="361"/>
      <c r="B105" s="132"/>
      <c r="C105" s="135"/>
      <c r="D105" s="135"/>
    </row>
    <row r="106" spans="1:4" s="342" customFormat="1" ht="13.35" customHeight="1">
      <c r="A106" s="361"/>
      <c r="B106" s="385" t="s">
        <v>377</v>
      </c>
      <c r="C106" s="385"/>
      <c r="D106" s="385"/>
    </row>
    <row r="107" spans="1:4" s="342" customFormat="1" ht="66.2" customHeight="1">
      <c r="A107" s="361"/>
      <c r="B107" s="386" t="s">
        <v>444</v>
      </c>
      <c r="C107" s="386"/>
      <c r="D107" s="386"/>
    </row>
    <row r="108" spans="1:4" s="342" customFormat="1" ht="13.35" customHeight="1">
      <c r="A108" s="361"/>
      <c r="B108" s="132"/>
      <c r="C108" s="135"/>
      <c r="D108" s="135"/>
    </row>
    <row r="109" spans="1:4" s="342" customFormat="1" ht="13.35" customHeight="1">
      <c r="A109" s="361"/>
      <c r="B109" s="385" t="s">
        <v>408</v>
      </c>
      <c r="C109" s="385"/>
      <c r="D109" s="385"/>
    </row>
    <row r="110" spans="1:4" s="342" customFormat="1" ht="26.45" customHeight="1">
      <c r="A110" s="361"/>
      <c r="B110" s="386" t="s">
        <v>437</v>
      </c>
      <c r="C110" s="386"/>
      <c r="D110" s="386"/>
    </row>
    <row r="111" spans="1:4" s="342" customFormat="1" ht="13.35" customHeight="1">
      <c r="A111" s="361"/>
      <c r="B111" s="132"/>
      <c r="C111" s="135"/>
      <c r="D111" s="135"/>
    </row>
    <row r="112" spans="1:4" s="342" customFormat="1" ht="13.35" customHeight="1">
      <c r="A112" s="361"/>
      <c r="B112" s="385" t="s">
        <v>409</v>
      </c>
      <c r="C112" s="385"/>
      <c r="D112" s="385"/>
    </row>
    <row r="113" spans="1:4" s="342" customFormat="1" ht="13.35" customHeight="1">
      <c r="A113" s="361"/>
      <c r="B113" s="389" t="s">
        <v>463</v>
      </c>
      <c r="C113" s="389"/>
      <c r="D113" s="389"/>
    </row>
    <row r="114" spans="1:4" s="342" customFormat="1" ht="26.45" customHeight="1">
      <c r="A114" s="361"/>
      <c r="B114" s="387" t="s">
        <v>445</v>
      </c>
      <c r="C114" s="386"/>
      <c r="D114" s="386"/>
    </row>
    <row r="115" spans="1:4" s="342" customFormat="1" ht="26.45" customHeight="1">
      <c r="A115" s="361"/>
      <c r="B115" s="387" t="s">
        <v>475</v>
      </c>
      <c r="C115" s="386"/>
      <c r="D115" s="386"/>
    </row>
    <row r="116" spans="1:4" s="342" customFormat="1" ht="13.35" customHeight="1">
      <c r="A116" s="361"/>
      <c r="B116" s="363"/>
      <c r="C116" s="340"/>
      <c r="D116" s="340"/>
    </row>
    <row r="117" spans="1:4" s="342" customFormat="1" ht="13.35" customHeight="1">
      <c r="A117" s="361"/>
      <c r="B117" s="390" t="s">
        <v>410</v>
      </c>
      <c r="C117" s="390"/>
      <c r="D117" s="390"/>
    </row>
    <row r="118" spans="1:4" s="342" customFormat="1" ht="13.35" customHeight="1">
      <c r="A118" s="361"/>
      <c r="B118" s="389" t="s">
        <v>411</v>
      </c>
      <c r="C118" s="389"/>
      <c r="D118" s="389"/>
    </row>
    <row r="119" spans="1:4" s="342" customFormat="1" ht="13.35" customHeight="1">
      <c r="A119" s="361"/>
      <c r="B119" s="132"/>
      <c r="C119" s="135"/>
      <c r="D119" s="135"/>
    </row>
    <row r="120" spans="1:4" s="342" customFormat="1" ht="13.35" customHeight="1">
      <c r="A120" s="361"/>
      <c r="B120" s="385" t="s">
        <v>412</v>
      </c>
      <c r="C120" s="385"/>
      <c r="D120" s="385"/>
    </row>
    <row r="121" spans="1:4" s="342" customFormat="1" ht="26.45" customHeight="1">
      <c r="A121" s="361"/>
      <c r="B121" s="386" t="s">
        <v>476</v>
      </c>
      <c r="C121" s="386"/>
      <c r="D121" s="386"/>
    </row>
    <row r="122" spans="1:4" s="342" customFormat="1" ht="13.35" customHeight="1">
      <c r="A122" s="361"/>
      <c r="B122" s="132"/>
      <c r="C122" s="135"/>
      <c r="D122" s="135"/>
    </row>
    <row r="123" spans="1:4" s="342" customFormat="1" ht="13.35" customHeight="1">
      <c r="A123" s="361"/>
      <c r="B123" s="385" t="s">
        <v>340</v>
      </c>
      <c r="C123" s="385"/>
      <c r="D123" s="385"/>
    </row>
    <row r="124" spans="1:4" s="342" customFormat="1" ht="39.75" customHeight="1">
      <c r="A124" s="361"/>
      <c r="B124" s="386" t="s">
        <v>477</v>
      </c>
      <c r="C124" s="386"/>
      <c r="D124" s="386"/>
    </row>
    <row r="125" spans="1:4" s="342" customFormat="1" ht="13.35" customHeight="1">
      <c r="A125" s="361"/>
      <c r="B125" s="387" t="s">
        <v>413</v>
      </c>
      <c r="C125" s="386"/>
      <c r="D125" s="386"/>
    </row>
    <row r="126" spans="1:4" s="342" customFormat="1" ht="13.35" customHeight="1">
      <c r="A126" s="361"/>
      <c r="B126" s="387" t="s">
        <v>414</v>
      </c>
      <c r="C126" s="386"/>
      <c r="D126" s="386"/>
    </row>
    <row r="127" spans="1:4" s="342" customFormat="1" ht="13.35" customHeight="1">
      <c r="A127" s="361"/>
      <c r="B127" s="132"/>
      <c r="C127" s="135"/>
      <c r="D127" s="135"/>
    </row>
    <row r="128" spans="1:4" s="342" customFormat="1" ht="13.35" customHeight="1">
      <c r="A128" s="361"/>
      <c r="B128" s="385" t="s">
        <v>415</v>
      </c>
      <c r="C128" s="385"/>
      <c r="D128" s="385"/>
    </row>
    <row r="129" spans="1:4" s="342" customFormat="1" ht="53.1" customHeight="1">
      <c r="A129" s="361"/>
      <c r="B129" s="386" t="s">
        <v>482</v>
      </c>
      <c r="C129" s="386"/>
      <c r="D129" s="386"/>
    </row>
    <row r="130" spans="1:4" s="342" customFormat="1" ht="13.35" customHeight="1">
      <c r="A130" s="361"/>
      <c r="B130" s="132"/>
      <c r="C130" s="135"/>
      <c r="D130" s="135"/>
    </row>
    <row r="131" spans="1:4" s="342" customFormat="1" ht="13.35" customHeight="1">
      <c r="A131" s="361"/>
      <c r="B131" s="385" t="s">
        <v>416</v>
      </c>
      <c r="C131" s="385"/>
      <c r="D131" s="385"/>
    </row>
    <row r="132" spans="1:4" s="342" customFormat="1" ht="13.35" customHeight="1">
      <c r="A132" s="361"/>
      <c r="B132" s="386" t="s">
        <v>478</v>
      </c>
      <c r="C132" s="386"/>
      <c r="D132" s="386"/>
    </row>
    <row r="133" spans="1:4" s="342" customFormat="1" ht="13.35" customHeight="1">
      <c r="A133" s="361"/>
      <c r="B133" s="132"/>
      <c r="C133" s="135"/>
      <c r="D133" s="135"/>
    </row>
    <row r="134" spans="1:4" s="342" customFormat="1" ht="13.35" customHeight="1">
      <c r="B134" s="132"/>
    </row>
    <row r="135" spans="1:4" s="342" customFormat="1" ht="13.35" customHeight="1">
      <c r="A135" s="364"/>
      <c r="B135" s="393" t="s">
        <v>468</v>
      </c>
      <c r="C135" s="393"/>
      <c r="D135" s="393"/>
    </row>
    <row r="136" spans="1:4" s="342" customFormat="1" ht="13.35" customHeight="1">
      <c r="A136" s="364"/>
      <c r="B136" s="132"/>
      <c r="C136" s="365"/>
    </row>
    <row r="137" spans="1:4" s="357" customFormat="1" ht="26.45" customHeight="1">
      <c r="A137" s="366"/>
      <c r="B137" s="394" t="s">
        <v>429</v>
      </c>
      <c r="C137" s="395"/>
      <c r="D137" s="395"/>
    </row>
    <row r="138" spans="1:4" s="357" customFormat="1" ht="26.45" customHeight="1">
      <c r="A138" s="366"/>
      <c r="B138" s="394" t="s">
        <v>486</v>
      </c>
      <c r="C138" s="395"/>
      <c r="D138" s="395"/>
    </row>
    <row r="139" spans="1:4" s="342" customFormat="1" ht="13.35" customHeight="1">
      <c r="A139" s="366"/>
      <c r="B139" s="132"/>
      <c r="C139" s="135"/>
      <c r="D139" s="135"/>
    </row>
    <row r="140" spans="1:4" s="340" customFormat="1" ht="53.1" customHeight="1">
      <c r="A140" s="366"/>
      <c r="B140" s="386" t="s">
        <v>469</v>
      </c>
      <c r="C140" s="386"/>
      <c r="D140" s="386"/>
    </row>
    <row r="141" spans="1:4" s="342" customFormat="1" ht="13.35" customHeight="1">
      <c r="A141" s="364"/>
      <c r="B141" s="132"/>
      <c r="C141" s="365"/>
    </row>
    <row r="142" spans="1:4" s="342" customFormat="1" ht="13.35" customHeight="1">
      <c r="B142" s="132"/>
      <c r="C142" s="365"/>
    </row>
    <row r="143" spans="1:4" s="342" customFormat="1" ht="17.100000000000001" customHeight="1">
      <c r="A143" s="367"/>
      <c r="B143" s="397" t="s">
        <v>427</v>
      </c>
      <c r="C143" s="397"/>
      <c r="D143" s="397"/>
    </row>
    <row r="144" spans="1:4" s="342" customFormat="1" ht="13.35" customHeight="1">
      <c r="A144" s="367"/>
      <c r="B144" s="368"/>
      <c r="C144" s="365"/>
    </row>
    <row r="145" spans="1:4" s="342" customFormat="1" ht="26.45" customHeight="1">
      <c r="A145" s="367"/>
      <c r="B145" s="391" t="s">
        <v>417</v>
      </c>
      <c r="C145" s="392"/>
      <c r="D145" s="392"/>
    </row>
    <row r="146" spans="1:4" s="342" customFormat="1" ht="13.35" customHeight="1">
      <c r="A146" s="367"/>
      <c r="B146" s="368"/>
      <c r="C146" s="365"/>
    </row>
    <row r="147" spans="1:4" s="342" customFormat="1" ht="13.35" customHeight="1">
      <c r="A147" s="367"/>
      <c r="B147" s="386" t="s">
        <v>418</v>
      </c>
      <c r="C147" s="386"/>
      <c r="D147" s="386"/>
    </row>
    <row r="148" spans="1:4" s="342" customFormat="1" ht="13.35" customHeight="1">
      <c r="A148" s="367"/>
      <c r="B148" s="368"/>
      <c r="C148" s="365"/>
    </row>
    <row r="149" spans="1:4" ht="13.35" customHeight="1"/>
  </sheetData>
  <sheetProtection algorithmName="SHA-512" hashValue="oShKKzvsUQeNoZNlGFRB3olpsQnI+sjaR0vSDWfdNtzuZJBCEpFcaWkUr6BcuK39SAyN6RxuCzCIk9D8V2RFfw==" saltValue="sU4CYhnANgBQQp+PpMtWAQ==" spinCount="100000" sheet="1" objects="1" scenarios="1" selectLockedCells="1" selectUnlockedCells="1"/>
  <mergeCells count="100">
    <mergeCell ref="C80:D80"/>
    <mergeCell ref="B28:D28"/>
    <mergeCell ref="B25:D25"/>
    <mergeCell ref="B26:D26"/>
    <mergeCell ref="B23:D23"/>
    <mergeCell ref="B34:D34"/>
    <mergeCell ref="B35:D35"/>
    <mergeCell ref="B37:D37"/>
    <mergeCell ref="B38:D38"/>
    <mergeCell ref="B54:D54"/>
    <mergeCell ref="B43:D43"/>
    <mergeCell ref="B44:D44"/>
    <mergeCell ref="B45:D45"/>
    <mergeCell ref="B46:D46"/>
    <mergeCell ref="B47:D47"/>
    <mergeCell ref="B48:D48"/>
    <mergeCell ref="B2:D2"/>
    <mergeCell ref="B4:D4"/>
    <mergeCell ref="B12:D12"/>
    <mergeCell ref="B13:D13"/>
    <mergeCell ref="B14:D14"/>
    <mergeCell ref="B16:D16"/>
    <mergeCell ref="B17:D17"/>
    <mergeCell ref="B19:D19"/>
    <mergeCell ref="B20:D20"/>
    <mergeCell ref="B21:D21"/>
    <mergeCell ref="B52:D52"/>
    <mergeCell ref="B53:D53"/>
    <mergeCell ref="B22:D22"/>
    <mergeCell ref="B29:D29"/>
    <mergeCell ref="B31:D31"/>
    <mergeCell ref="B32:D32"/>
    <mergeCell ref="B33:D33"/>
    <mergeCell ref="B42:D42"/>
    <mergeCell ref="B49:D49"/>
    <mergeCell ref="B50:D50"/>
    <mergeCell ref="B51:D51"/>
    <mergeCell ref="B70:D70"/>
    <mergeCell ref="B55:D55"/>
    <mergeCell ref="B56:D56"/>
    <mergeCell ref="B58:D58"/>
    <mergeCell ref="B59:D59"/>
    <mergeCell ref="B60:D60"/>
    <mergeCell ref="B61:D61"/>
    <mergeCell ref="B62:D62"/>
    <mergeCell ref="B64:D64"/>
    <mergeCell ref="B65:D65"/>
    <mergeCell ref="B67:D67"/>
    <mergeCell ref="B68:D68"/>
    <mergeCell ref="B82:D82"/>
    <mergeCell ref="B83:D83"/>
    <mergeCell ref="C84:D84"/>
    <mergeCell ref="C86:D86"/>
    <mergeCell ref="C85:D85"/>
    <mergeCell ref="B71:D71"/>
    <mergeCell ref="B74:D74"/>
    <mergeCell ref="B76:D76"/>
    <mergeCell ref="B78:D78"/>
    <mergeCell ref="C79:D79"/>
    <mergeCell ref="A1:D1"/>
    <mergeCell ref="B143:D143"/>
    <mergeCell ref="B128:D128"/>
    <mergeCell ref="B113:D113"/>
    <mergeCell ref="B114:D114"/>
    <mergeCell ref="B115:D115"/>
    <mergeCell ref="B117:D117"/>
    <mergeCell ref="B118:D118"/>
    <mergeCell ref="B126:D126"/>
    <mergeCell ref="C88:D88"/>
    <mergeCell ref="C89:D89"/>
    <mergeCell ref="B120:D120"/>
    <mergeCell ref="B121:D121"/>
    <mergeCell ref="B109:D109"/>
    <mergeCell ref="B110:D110"/>
    <mergeCell ref="C87:D87"/>
    <mergeCell ref="B145:D145"/>
    <mergeCell ref="B147:D147"/>
    <mergeCell ref="B129:D129"/>
    <mergeCell ref="B131:D131"/>
    <mergeCell ref="B132:D132"/>
    <mergeCell ref="B135:D135"/>
    <mergeCell ref="B137:D137"/>
    <mergeCell ref="B140:D140"/>
    <mergeCell ref="B138:D138"/>
    <mergeCell ref="B123:D123"/>
    <mergeCell ref="B124:D124"/>
    <mergeCell ref="B125:D125"/>
    <mergeCell ref="B91:D91"/>
    <mergeCell ref="B92:D92"/>
    <mergeCell ref="B94:D94"/>
    <mergeCell ref="B112:D112"/>
    <mergeCell ref="B95:D95"/>
    <mergeCell ref="B97:D97"/>
    <mergeCell ref="B98:D98"/>
    <mergeCell ref="B100:D100"/>
    <mergeCell ref="B104:D104"/>
    <mergeCell ref="B106:D106"/>
    <mergeCell ref="B107:D107"/>
    <mergeCell ref="B101:D101"/>
    <mergeCell ref="B103:D103"/>
  </mergeCells>
  <pageMargins left="0.7" right="0.7" top="0.78740157499999996" bottom="0.78740157499999996" header="0.3" footer="0.3"/>
  <pageSetup paperSize="9" scale="73" fitToHeight="0" orientation="portrait" horizontalDpi="1200" verticalDpi="1200" r:id="rId1"/>
  <headerFooter>
    <oddFooter>&amp;L&amp;F / &amp;A&amp;RSeite &amp;P / &amp;N</oddFooter>
  </headerFooter>
  <rowBreaks count="1" manualBreakCount="1">
    <brk id="11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249977111117893"/>
    <pageSetUpPr fitToPage="1"/>
  </sheetPr>
  <dimension ref="A1:O1455"/>
  <sheetViews>
    <sheetView showGridLines="0" zoomScale="85" zoomScaleNormal="85" zoomScaleSheetLayoutView="85" zoomScalePageLayoutView="85" workbookViewId="0">
      <selection activeCell="B4" sqref="B4"/>
    </sheetView>
  </sheetViews>
  <sheetFormatPr baseColWidth="10" defaultColWidth="0" defaultRowHeight="0" customHeight="1" zeroHeight="1"/>
  <cols>
    <col min="1" max="2" width="67.140625" style="31" customWidth="1"/>
    <col min="3" max="3" width="5.7109375" style="31" customWidth="1"/>
    <col min="4" max="4" width="19.42578125" style="32" hidden="1" customWidth="1"/>
    <col min="5" max="5" width="9.140625" style="31" hidden="1" customWidth="1"/>
    <col min="6" max="6" width="11.28515625" style="31" hidden="1" customWidth="1"/>
    <col min="7" max="7" width="10.7109375" style="31" hidden="1" customWidth="1"/>
    <col min="8" max="8" width="13.5703125" style="31" hidden="1" customWidth="1"/>
    <col min="9" max="9" width="11.28515625" style="31" hidden="1" customWidth="1"/>
    <col min="10" max="12" width="11.5703125" style="31" hidden="1" customWidth="1"/>
    <col min="13" max="16384" width="9.140625" style="31" hidden="1"/>
  </cols>
  <sheetData>
    <row r="1" spans="1:15" s="65" customFormat="1" ht="16.899999999999999" customHeight="1">
      <c r="A1" s="407" t="s">
        <v>454</v>
      </c>
      <c r="B1" s="407"/>
      <c r="C1" s="70"/>
      <c r="D1" s="69"/>
      <c r="E1" s="71"/>
      <c r="F1" s="71"/>
      <c r="G1" s="71"/>
      <c r="I1" s="70"/>
      <c r="J1" s="70"/>
      <c r="L1" s="70"/>
      <c r="O1" s="72"/>
    </row>
    <row r="2" spans="1:15" s="65" customFormat="1" ht="16.899999999999999" customHeight="1">
      <c r="A2" s="407"/>
      <c r="B2" s="407"/>
      <c r="C2" s="73"/>
      <c r="D2" s="69"/>
      <c r="E2" s="71"/>
      <c r="F2" s="71"/>
      <c r="G2" s="71"/>
      <c r="J2" s="74"/>
      <c r="O2" s="75"/>
    </row>
    <row r="3" spans="1:15" s="32" customFormat="1" ht="70.150000000000006" customHeight="1">
      <c r="A3" s="407"/>
      <c r="B3" s="407"/>
      <c r="D3" s="69"/>
      <c r="E3" s="76"/>
      <c r="F3" s="76"/>
      <c r="G3" s="76"/>
      <c r="H3" s="65"/>
      <c r="I3" s="74"/>
      <c r="J3" s="74"/>
      <c r="L3" s="65"/>
      <c r="M3" s="77"/>
      <c r="O3" s="75"/>
    </row>
    <row r="4" spans="1:15" s="65" customFormat="1" ht="16.899999999999999" customHeight="1">
      <c r="A4" s="328" t="s">
        <v>326</v>
      </c>
      <c r="B4" s="373"/>
      <c r="D4" s="67"/>
      <c r="F4" s="119"/>
      <c r="G4" s="120"/>
      <c r="H4" s="121"/>
      <c r="I4" s="122"/>
    </row>
    <row r="5" spans="1:15" s="65" customFormat="1" ht="16.899999999999999" customHeight="1">
      <c r="A5" s="328" t="s">
        <v>248</v>
      </c>
      <c r="B5" s="374"/>
      <c r="D5" s="67"/>
    </row>
    <row r="6" spans="1:15" s="65" customFormat="1" ht="16.899999999999999" customHeight="1">
      <c r="A6" s="328" t="s">
        <v>42</v>
      </c>
      <c r="B6" s="375"/>
      <c r="D6" s="67" t="str">
        <f>CONCATENATE(B6," / ",B7)</f>
        <v xml:space="preserve"> / </v>
      </c>
      <c r="F6" s="67"/>
      <c r="G6" s="67"/>
      <c r="H6" s="67"/>
      <c r="I6" s="67"/>
    </row>
    <row r="7" spans="1:15" s="65" customFormat="1" ht="16.899999999999999" customHeight="1">
      <c r="A7" s="328" t="s">
        <v>253</v>
      </c>
      <c r="B7" s="375"/>
      <c r="D7" s="67"/>
      <c r="G7" s="67"/>
      <c r="H7" s="67"/>
      <c r="I7" s="67"/>
    </row>
    <row r="8" spans="1:15" s="65" customFormat="1" ht="16.899999999999999" customHeight="1">
      <c r="A8" s="328" t="s">
        <v>390</v>
      </c>
      <c r="B8" s="376"/>
      <c r="D8" s="67"/>
      <c r="F8" s="67"/>
      <c r="G8" s="67"/>
      <c r="H8" s="67"/>
      <c r="I8" s="67"/>
    </row>
    <row r="9" spans="1:15" s="65" customFormat="1" ht="16.899999999999999" customHeight="1">
      <c r="A9" s="328" t="s">
        <v>391</v>
      </c>
      <c r="B9" s="377"/>
      <c r="D9" s="67"/>
      <c r="F9" s="67"/>
      <c r="G9" s="67"/>
      <c r="H9" s="67"/>
      <c r="I9" s="67"/>
    </row>
    <row r="10" spans="1:15" s="65" customFormat="1" ht="16.899999999999999" customHeight="1">
      <c r="A10" s="328" t="s">
        <v>44</v>
      </c>
      <c r="B10" s="373"/>
      <c r="D10" s="67"/>
      <c r="F10" s="119"/>
      <c r="G10" s="120"/>
      <c r="H10" s="121"/>
      <c r="I10" s="122"/>
    </row>
    <row r="11" spans="1:15" s="65" customFormat="1" ht="16.899999999999999" customHeight="1">
      <c r="A11" s="328" t="s">
        <v>45</v>
      </c>
      <c r="B11" s="376"/>
      <c r="D11" s="67"/>
      <c r="E11" s="123"/>
      <c r="F11" s="119"/>
      <c r="G11" s="120"/>
      <c r="H11" s="121"/>
      <c r="I11" s="122"/>
    </row>
    <row r="12" spans="1:15" s="65" customFormat="1" ht="16.899999999999999" customHeight="1">
      <c r="A12" s="124"/>
      <c r="B12" s="129"/>
      <c r="D12" s="67"/>
      <c r="F12" s="119"/>
      <c r="G12" s="120"/>
      <c r="H12" s="121"/>
      <c r="I12" s="122"/>
    </row>
    <row r="13" spans="1:15" s="65" customFormat="1" ht="16.899999999999999" customHeight="1">
      <c r="A13" s="328" t="s">
        <v>245</v>
      </c>
      <c r="B13" s="377"/>
      <c r="F13" s="119"/>
      <c r="G13" s="120"/>
      <c r="H13" s="121"/>
      <c r="I13" s="122"/>
    </row>
    <row r="14" spans="1:15" s="65" customFormat="1" ht="16.899999999999999" customHeight="1">
      <c r="A14" s="328" t="s">
        <v>246</v>
      </c>
      <c r="B14" s="377"/>
      <c r="F14" s="119"/>
      <c r="G14" s="120"/>
      <c r="H14" s="121"/>
      <c r="I14" s="122"/>
    </row>
    <row r="15" spans="1:15" s="65" customFormat="1" ht="16.899999999999999" customHeight="1">
      <c r="A15" s="328" t="s">
        <v>247</v>
      </c>
      <c r="B15" s="377"/>
      <c r="D15" s="67"/>
      <c r="F15" s="119"/>
      <c r="G15" s="120"/>
      <c r="H15" s="121"/>
      <c r="I15" s="122"/>
    </row>
    <row r="16" spans="1:15" s="65" customFormat="1" ht="16.899999999999999" customHeight="1">
      <c r="A16" s="328" t="s">
        <v>47</v>
      </c>
      <c r="B16" s="378"/>
      <c r="D16" s="67"/>
      <c r="F16" s="119"/>
      <c r="G16" s="120"/>
      <c r="H16" s="121"/>
      <c r="I16" s="122"/>
    </row>
    <row r="17" spans="1:11" s="65" customFormat="1" ht="16.899999999999999" customHeight="1">
      <c r="A17" s="328" t="s">
        <v>249</v>
      </c>
      <c r="B17" s="379"/>
      <c r="D17" s="67"/>
      <c r="F17" s="119"/>
      <c r="G17" s="120"/>
      <c r="H17" s="121"/>
      <c r="I17" s="122"/>
    </row>
    <row r="18" spans="1:11" s="65" customFormat="1" ht="16.899999999999999" customHeight="1">
      <c r="A18" s="328" t="s">
        <v>50</v>
      </c>
      <c r="B18" s="377"/>
      <c r="D18" s="67"/>
      <c r="F18" s="119"/>
      <c r="G18" s="120"/>
      <c r="H18" s="121"/>
      <c r="I18" s="122"/>
    </row>
    <row r="19" spans="1:11" s="65" customFormat="1" ht="33" customHeight="1">
      <c r="A19" s="329" t="s">
        <v>465</v>
      </c>
      <c r="B19" s="330"/>
      <c r="D19" s="67"/>
      <c r="F19" s="119"/>
      <c r="G19" s="120"/>
      <c r="H19" s="121"/>
      <c r="I19" s="122"/>
    </row>
    <row r="20" spans="1:11" s="65" customFormat="1" ht="16.899999999999999" customHeight="1">
      <c r="B20" s="130"/>
      <c r="D20" s="67" t="e">
        <f>YEAR(B25)</f>
        <v>#VALUE!</v>
      </c>
      <c r="F20" s="119"/>
      <c r="G20" s="120"/>
      <c r="H20" s="121"/>
      <c r="I20" s="122"/>
    </row>
    <row r="21" spans="1:11" s="65" customFormat="1" ht="16.899999999999999" customHeight="1">
      <c r="A21" s="328" t="s">
        <v>264</v>
      </c>
      <c r="B21" s="376"/>
      <c r="D21" s="67"/>
      <c r="E21" s="123"/>
      <c r="F21" s="119"/>
      <c r="G21" s="120"/>
      <c r="H21" s="121"/>
      <c r="I21" s="122"/>
    </row>
    <row r="22" spans="1:11" s="65" customFormat="1" ht="16.899999999999999" customHeight="1">
      <c r="A22" s="328" t="s">
        <v>254</v>
      </c>
      <c r="B22" s="380"/>
      <c r="F22" s="67"/>
      <c r="H22" s="119"/>
      <c r="I22" s="120"/>
      <c r="J22" s="121"/>
      <c r="K22" s="122"/>
    </row>
    <row r="23" spans="1:11" s="65" customFormat="1" ht="16.899999999999999" customHeight="1">
      <c r="A23" s="328" t="s">
        <v>389</v>
      </c>
      <c r="B23" s="381"/>
      <c r="G23" s="119"/>
      <c r="H23" s="119"/>
      <c r="I23" s="120"/>
      <c r="J23" s="121"/>
      <c r="K23" s="122"/>
    </row>
    <row r="24" spans="1:11" s="65" customFormat="1" ht="16.899999999999999" customHeight="1">
      <c r="A24" s="328" t="s">
        <v>52</v>
      </c>
      <c r="B24" s="382"/>
      <c r="D24" s="126" t="str">
        <f>IF(B24="","",CONCATENATE(TEXT(MONTH(B24),"00"),".",YEAR(B24)))</f>
        <v/>
      </c>
      <c r="E24" s="127"/>
      <c r="F24" s="67"/>
    </row>
    <row r="25" spans="1:11" s="65" customFormat="1" ht="16.899999999999999" customHeight="1">
      <c r="A25" s="331" t="s">
        <v>53</v>
      </c>
      <c r="B25" s="332" t="str">
        <f>IF(D25="","",IF(D25+4&gt;12,DATE(YEAR(B24)+1,D25-8,1)-1,DATE(YEAR(B24),D25+4,1)-1))</f>
        <v/>
      </c>
      <c r="D25" s="67" t="str">
        <f>IF(B24="","",MONTH(B24))</f>
        <v/>
      </c>
      <c r="F25" s="126"/>
      <c r="G25" s="119"/>
      <c r="H25" s="119"/>
      <c r="I25" s="120"/>
      <c r="J25" s="121"/>
      <c r="K25" s="122"/>
    </row>
    <row r="26" spans="1:11" s="65" customFormat="1" ht="16.899999999999999" customHeight="1">
      <c r="B26" s="131"/>
      <c r="D26" s="67"/>
    </row>
    <row r="27" spans="1:11" s="65" customFormat="1" ht="16.899999999999999" customHeight="1">
      <c r="A27" s="328" t="s">
        <v>267</v>
      </c>
      <c r="B27" s="333" t="str">
        <f>IF(NOT(B24=""),VLOOKUP($B$24,Hilfsdaten!$A$3:'Hilfsdaten'!$D$40,2,TRUE),"")</f>
        <v/>
      </c>
    </row>
    <row r="28" spans="1:11" s="65" customFormat="1" ht="16.899999999999999" customHeight="1">
      <c r="A28" s="328" t="s">
        <v>442</v>
      </c>
      <c r="B28" s="334" t="str">
        <f>IF(NOT($B$24=""),VLOOKUP($B$24,Hilfsdaten!$A$3:'Hilfsdaten'!$D$40,3,TRUE),"")</f>
        <v/>
      </c>
      <c r="F28" s="67"/>
    </row>
    <row r="29" spans="1:11" s="65" customFormat="1" ht="16.899999999999999" customHeight="1">
      <c r="A29" s="328" t="s">
        <v>58</v>
      </c>
      <c r="B29" s="335"/>
      <c r="F29" s="67"/>
    </row>
    <row r="30" spans="1:11" s="65" customFormat="1" ht="16.899999999999999" customHeight="1">
      <c r="A30" s="328" t="s">
        <v>435</v>
      </c>
      <c r="B30" s="336" t="str">
        <f>IF(NOT(B24=""),VLOOKUP($B$24,Hilfsdaten!$A$3:'Hilfsdaten'!$D$40,4,TRUE),"")</f>
        <v/>
      </c>
      <c r="F30" s="67"/>
    </row>
    <row r="31" spans="1:11" s="65" customFormat="1" ht="16.899999999999999" customHeight="1">
      <c r="D31" s="67"/>
    </row>
    <row r="32" spans="1:11" s="65" customFormat="1" ht="16.899999999999999" customHeight="1">
      <c r="A32" s="68" t="s">
        <v>467</v>
      </c>
      <c r="B32" s="125"/>
    </row>
    <row r="33" spans="1:3" s="32" customFormat="1" ht="13.35" customHeight="1">
      <c r="A33" s="410" t="s">
        <v>446</v>
      </c>
      <c r="B33" s="410"/>
    </row>
    <row r="34" spans="1:3" s="33" customFormat="1" ht="33.6" customHeight="1">
      <c r="A34" s="410" t="s">
        <v>271</v>
      </c>
      <c r="B34" s="410"/>
    </row>
    <row r="35" spans="1:3" s="33" customFormat="1" ht="60" customHeight="1">
      <c r="A35" s="411" t="s">
        <v>461</v>
      </c>
      <c r="B35" s="412"/>
    </row>
    <row r="36" spans="1:3" s="33" customFormat="1" ht="100.15" customHeight="1">
      <c r="A36" s="410" t="s">
        <v>258</v>
      </c>
      <c r="B36" s="411"/>
    </row>
    <row r="37" spans="1:3" s="33" customFormat="1" ht="16.899999999999999" customHeight="1">
      <c r="A37" s="35"/>
      <c r="B37" s="128"/>
    </row>
    <row r="38" spans="1:3" s="33" customFormat="1" ht="16.899999999999999" customHeight="1">
      <c r="A38" s="328" t="s">
        <v>255</v>
      </c>
      <c r="B38" s="337"/>
    </row>
    <row r="39" spans="1:3" s="32" customFormat="1" ht="16.899999999999999" customHeight="1">
      <c r="A39" s="328" t="s">
        <v>256</v>
      </c>
      <c r="B39" s="338"/>
    </row>
    <row r="40" spans="1:3" s="37" customFormat="1" ht="79.150000000000006" customHeight="1">
      <c r="A40" s="408" t="s">
        <v>257</v>
      </c>
      <c r="B40" s="409"/>
      <c r="C40" s="36"/>
    </row>
    <row r="41" spans="1:3" ht="12.75"/>
    <row r="42" spans="1:3" ht="12.75" hidden="1"/>
    <row r="43" spans="1:3" ht="12.75" hidden="1"/>
    <row r="44" spans="1:3" ht="12.75" hidden="1"/>
    <row r="45" spans="1:3" ht="12.75" hidden="1"/>
    <row r="46" spans="1:3" ht="12.75" hidden="1"/>
    <row r="47" spans="1:3" ht="12.75" hidden="1"/>
    <row r="48" spans="1:3"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4.45" hidden="1" customHeight="1"/>
    <row r="1454" ht="14.45" hidden="1" customHeight="1"/>
    <row r="1455" ht="14.45" hidden="1" customHeight="1"/>
  </sheetData>
  <sheetProtection algorithmName="SHA-512" hashValue="dIxho4iQu/fR6hAFdj8RzHMSE1YNWRWZNHKZ/QRY7RLBRApwTaflP1Dg6GnL/B1SrL3jtkQ4PQZjRSB74bgl2g==" saltValue="w+mcKpM9z3GEca9n0LjQ0A==" spinCount="100000" sheet="1" selectLockedCells="1"/>
  <mergeCells count="6">
    <mergeCell ref="A1:B3"/>
    <mergeCell ref="A40:B40"/>
    <mergeCell ref="A33:B33"/>
    <mergeCell ref="A34:B34"/>
    <mergeCell ref="A35:B35"/>
    <mergeCell ref="A36:B36"/>
  </mergeCells>
  <phoneticPr fontId="20" type="noConversion"/>
  <conditionalFormatting sqref="B38:B39">
    <cfRule type="cellIs" dxfId="72" priority="13" operator="equal">
      <formula>""</formula>
    </cfRule>
  </conditionalFormatting>
  <conditionalFormatting sqref="B29">
    <cfRule type="expression" dxfId="71" priority="11">
      <formula>B29=""</formula>
    </cfRule>
  </conditionalFormatting>
  <conditionalFormatting sqref="B19">
    <cfRule type="expression" dxfId="70" priority="9">
      <formula>OR(B19="")</formula>
    </cfRule>
  </conditionalFormatting>
  <conditionalFormatting sqref="B5">
    <cfRule type="cellIs" dxfId="69" priority="8" operator="notBetween">
      <formula>10000000</formula>
      <formula>999999999</formula>
    </cfRule>
  </conditionalFormatting>
  <conditionalFormatting sqref="B6:B11">
    <cfRule type="expression" dxfId="68" priority="5" stopIfTrue="1">
      <formula>B6=""</formula>
    </cfRule>
  </conditionalFormatting>
  <conditionalFormatting sqref="B5">
    <cfRule type="expression" dxfId="67" priority="6" stopIfTrue="1">
      <formula>B5=""</formula>
    </cfRule>
  </conditionalFormatting>
  <conditionalFormatting sqref="B10">
    <cfRule type="cellIs" dxfId="66" priority="7" operator="notBetween">
      <formula>1000</formula>
      <formula>9658</formula>
    </cfRule>
  </conditionalFormatting>
  <conditionalFormatting sqref="B4">
    <cfRule type="expression" dxfId="65" priority="4" stopIfTrue="1">
      <formula>B4=""</formula>
    </cfRule>
  </conditionalFormatting>
  <conditionalFormatting sqref="B13:B16">
    <cfRule type="expression" dxfId="64" priority="3">
      <formula>OR(B13="")</formula>
    </cfRule>
  </conditionalFormatting>
  <conditionalFormatting sqref="B17:B18">
    <cfRule type="expression" dxfId="63" priority="2">
      <formula>OR(B17="")</formula>
    </cfRule>
  </conditionalFormatting>
  <conditionalFormatting sqref="B21:B24">
    <cfRule type="expression" dxfId="62" priority="1">
      <formula>B21=""</formula>
    </cfRule>
  </conditionalFormatting>
  <dataValidations xWindow="504" yWindow="702" count="6">
    <dataValidation allowBlank="1" showErrorMessage="1" prompt="Dieser Wert wird automatisch bestimmt, kann aber überschrieben werden." sqref="B27:B28" xr:uid="{00000000-0002-0000-0100-000000000000}"/>
    <dataValidation allowBlank="1" showInputMessage="1" showErrorMessage="1" prompt="Bitte geben Sie die 9-stellige UID in folgendem Format ein: CHE-xxx.xxx.xxx" sqref="B4" xr:uid="{00000000-0002-0000-0100-000001000000}"/>
    <dataValidation allowBlank="1" showInputMessage="1" showErrorMessage="1" prompt="Bitte geben Sie ein Datum im Format TT.MM.JJJJ ein." sqref="B22" xr:uid="{00000000-0002-0000-0100-000002000000}"/>
    <dataValidation allowBlank="1" showInputMessage="1" showErrorMessage="1" prompt="Vertragliche wöchentliche Normalarbeitszeit in der unten angegebenen Periode in Stunden und Industrieminuten." sqref="B23" xr:uid="{00000000-0002-0000-0100-000003000000}"/>
    <dataValidation allowBlank="1" showInputMessage="1" showErrorMessage="1" prompt="Bitte geben Sie die 8-stellige BUR-Nummer an. (BUR = Betriebs- und Unternehmensregister)" sqref="B5" xr:uid="{00000000-0002-0000-0100-000004000000}"/>
    <dataValidation allowBlank="1" showInputMessage="1" showErrorMessage="1" prompt="Geben Sie eine Periode im Format MM.JJJJ ein. Beispiel: 02.2009" sqref="B24" xr:uid="{00000000-0002-0000-0100-000005000000}"/>
  </dataValidations>
  <pageMargins left="0.7" right="0.7" top="0.78740157499999996" bottom="0.78740157499999996" header="0.3" footer="0.3"/>
  <pageSetup paperSize="9" scale="65" fitToHeight="0" orientation="portrait" r:id="rId1"/>
  <drawing r:id="rId2"/>
  <extLst>
    <ext xmlns:x14="http://schemas.microsoft.com/office/spreadsheetml/2009/9/main" uri="{CCE6A557-97BC-4b89-ADB6-D9C93CAAB3DF}">
      <x14:dataValidations xmlns:xm="http://schemas.microsoft.com/office/excel/2006/main" xWindow="504" yWindow="702" count="2">
        <x14:dataValidation type="list" allowBlank="1" showInputMessage="1" showErrorMessage="1" error="Es sind nur die Zahlen 0, 1, 2 und 3 erlaubt" prompt="Wert muss gemäss Info-Broschüre &quot;Schlechtwetter-_x000a_entschädigung&quot; übernommen werden" xr:uid="{00000000-0002-0000-0100-000006000000}">
          <x14:formula1>
            <xm:f>Hilfsdaten!$F$20:$F$21</xm:f>
          </x14:formula1>
          <xm:sqref>B29</xm:sqref>
        </x14:dataValidation>
        <x14:dataValidation type="list" allowBlank="1" showInputMessage="1" showErrorMessage="1" xr:uid="{00000000-0002-0000-0100-000007000000}">
          <x14:formula1>
            <xm:f>Hilfsdaten!$F$3:$F$4</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pageSetUpPr fitToPage="1"/>
  </sheetPr>
  <dimension ref="A1:JC211"/>
  <sheetViews>
    <sheetView showGridLines="0" zoomScale="85" zoomScaleNormal="85" zoomScaleSheetLayoutView="85" zoomScalePageLayoutView="85" workbookViewId="0">
      <selection activeCell="A8" sqref="A8"/>
    </sheetView>
  </sheetViews>
  <sheetFormatPr baseColWidth="10" defaultColWidth="0" defaultRowHeight="12.75" zeroHeight="1"/>
  <cols>
    <col min="1" max="1" width="16.7109375" style="110" customWidth="1"/>
    <col min="2" max="3" width="20.7109375" style="99" customWidth="1"/>
    <col min="4" max="4" width="11.7109375" style="111" customWidth="1"/>
    <col min="5" max="8" width="11.7109375" style="34" customWidth="1"/>
    <col min="9" max="9" width="11.7109375" style="237" customWidth="1"/>
    <col min="10" max="12" width="11.7109375" style="43" customWidth="1"/>
    <col min="13" max="14" width="11.7109375" style="38" customWidth="1"/>
    <col min="15" max="15" width="11.7109375" style="238" customWidth="1"/>
    <col min="16" max="17" width="11.7109375" style="39" customWidth="1"/>
    <col min="18" max="18" width="11.7109375" style="38" customWidth="1"/>
    <col min="19" max="19" width="11.7109375" style="50" customWidth="1"/>
    <col min="20" max="20" width="3.42578125" style="50" customWidth="1"/>
    <col min="21" max="21" width="13.7109375" style="47" hidden="1" customWidth="1"/>
    <col min="22" max="24" width="13.7109375" style="48" hidden="1" customWidth="1"/>
    <col min="25" max="25" width="13.7109375" style="49" hidden="1" customWidth="1"/>
    <col min="26" max="28" width="13.7109375" style="48" hidden="1" customWidth="1"/>
    <col min="29" max="31" width="13.7109375" style="32" hidden="1" customWidth="1"/>
    <col min="32" max="32" width="13.7109375" style="31" hidden="1" customWidth="1"/>
    <col min="33" max="33" width="10.85546875" style="31" hidden="1" customWidth="1"/>
    <col min="34" max="35" width="19.7109375" style="31" hidden="1" customWidth="1"/>
    <col min="36" max="262" width="10.85546875" style="31" hidden="1" customWidth="1"/>
    <col min="263" max="263" width="0.28515625" style="31" hidden="1" customWidth="1"/>
    <col min="264" max="264" width="0" style="31" hidden="1" customWidth="1"/>
    <col min="265" max="16384" width="0" style="31" hidden="1"/>
  </cols>
  <sheetData>
    <row r="1" spans="1:35" s="65" customFormat="1">
      <c r="A1" s="67"/>
      <c r="B1" s="108" t="s">
        <v>380</v>
      </c>
      <c r="C1" s="415" t="str">
        <f>'1045Ad Antrag'!D6</f>
        <v xml:space="preserve"> / </v>
      </c>
      <c r="D1" s="416"/>
      <c r="E1" s="65" t="str">
        <f>Übersetzungstexte!A$112</f>
        <v/>
      </c>
      <c r="J1" s="72"/>
      <c r="K1" s="72"/>
      <c r="M1" s="70"/>
      <c r="N1" s="70"/>
      <c r="O1" s="70"/>
      <c r="P1" s="70"/>
    </row>
    <row r="2" spans="1:35" s="65" customFormat="1" ht="13.5" thickBot="1">
      <c r="A2" s="67"/>
      <c r="B2" s="109" t="s">
        <v>310</v>
      </c>
      <c r="C2" s="417" t="str">
        <f>'1045Ad Antrag'!D24</f>
        <v/>
      </c>
      <c r="D2" s="418"/>
      <c r="J2" s="75"/>
      <c r="K2" s="75"/>
      <c r="P2" s="74"/>
      <c r="U2" s="65">
        <f>YEAR('1045Ad Antrag'!$B$24)</f>
        <v>1900</v>
      </c>
    </row>
    <row r="3" spans="1:35" s="32" customFormat="1" ht="49.9" customHeight="1" thickBot="1">
      <c r="A3" s="284"/>
      <c r="D3" s="69"/>
      <c r="E3" s="32" t="str">
        <f>Übersetzungstexte!A$114</f>
        <v/>
      </c>
      <c r="J3" s="75"/>
      <c r="K3" s="75"/>
      <c r="L3" s="65"/>
      <c r="M3" s="74"/>
      <c r="N3" s="74"/>
      <c r="O3" s="65"/>
      <c r="P3" s="74"/>
      <c r="R3" s="77"/>
      <c r="U3" s="32">
        <f>Hilfsdaten!K9</f>
        <v>18</v>
      </c>
    </row>
    <row r="4" spans="1:35" s="151" customFormat="1" ht="13.5" thickBot="1">
      <c r="A4" s="136" t="s">
        <v>305</v>
      </c>
      <c r="B4" s="137"/>
      <c r="C4" s="137"/>
      <c r="D4" s="138"/>
      <c r="E4" s="139" t="s">
        <v>334</v>
      </c>
      <c r="F4" s="140"/>
      <c r="G4" s="140"/>
      <c r="H4" s="140"/>
      <c r="I4" s="138"/>
      <c r="J4" s="138"/>
      <c r="K4" s="141"/>
      <c r="L4" s="136" t="s">
        <v>335</v>
      </c>
      <c r="M4" s="138"/>
      <c r="N4" s="138"/>
      <c r="O4" s="138"/>
      <c r="P4" s="138"/>
      <c r="Q4" s="138"/>
      <c r="R4" s="138"/>
      <c r="S4" s="142"/>
      <c r="T4" s="146"/>
      <c r="U4" s="143" t="str">
        <f>'1045Ad Antrag'!$B$27</f>
        <v/>
      </c>
      <c r="V4" s="144"/>
      <c r="W4" s="145"/>
      <c r="X4" s="145"/>
      <c r="Y4" s="146"/>
      <c r="Z4" s="147"/>
      <c r="AA4" s="146"/>
      <c r="AB4" s="146"/>
      <c r="AC4" s="146"/>
      <c r="AD4" s="148" t="e">
        <f>'1045Ad Antrag'!B28-1</f>
        <v>#VALUE!</v>
      </c>
      <c r="AE4" s="149"/>
      <c r="AF4" s="150"/>
      <c r="AH4" s="152"/>
    </row>
    <row r="5" spans="1:35" ht="26.85" customHeight="1">
      <c r="A5" s="419" t="s">
        <v>242</v>
      </c>
      <c r="B5" s="421" t="str">
        <f>Übersetzungstexte!A$122</f>
        <v>Name</v>
      </c>
      <c r="C5" s="421" t="str">
        <f>Übersetzungstexte!A$126</f>
        <v>Vorname</v>
      </c>
      <c r="D5" s="423" t="s">
        <v>374</v>
      </c>
      <c r="E5" s="425" t="s">
        <v>384</v>
      </c>
      <c r="F5" s="413" t="s">
        <v>449</v>
      </c>
      <c r="G5" s="427" t="s">
        <v>438</v>
      </c>
      <c r="H5" s="429" t="s">
        <v>375</v>
      </c>
      <c r="I5" s="431" t="s">
        <v>376</v>
      </c>
      <c r="J5" s="431" t="s">
        <v>377</v>
      </c>
      <c r="K5" s="433" t="s">
        <v>378</v>
      </c>
      <c r="L5" s="435" t="s">
        <v>337</v>
      </c>
      <c r="M5" s="436"/>
      <c r="N5" s="439" t="s">
        <v>386</v>
      </c>
      <c r="O5" s="441" t="s">
        <v>279</v>
      </c>
      <c r="P5" s="437" t="s">
        <v>340</v>
      </c>
      <c r="Q5" s="438"/>
      <c r="R5" s="441" t="s">
        <v>277</v>
      </c>
      <c r="S5" s="433" t="s">
        <v>379</v>
      </c>
      <c r="T5" s="146"/>
      <c r="U5" s="43"/>
      <c r="V5" s="44"/>
      <c r="W5" s="38"/>
      <c r="X5" s="38"/>
      <c r="Y5" s="39"/>
      <c r="Z5" s="40"/>
      <c r="AA5" s="39"/>
      <c r="AB5" s="39"/>
      <c r="AC5" s="39"/>
      <c r="AD5" s="30"/>
      <c r="AE5" s="45"/>
      <c r="AF5" s="42"/>
      <c r="AH5" s="41"/>
    </row>
    <row r="6" spans="1:35" s="225" customFormat="1" ht="26.85" customHeight="1">
      <c r="A6" s="420"/>
      <c r="B6" s="422"/>
      <c r="C6" s="422"/>
      <c r="D6" s="424"/>
      <c r="E6" s="426"/>
      <c r="F6" s="414"/>
      <c r="G6" s="428"/>
      <c r="H6" s="430"/>
      <c r="I6" s="432"/>
      <c r="J6" s="432"/>
      <c r="K6" s="434"/>
      <c r="L6" s="83" t="s">
        <v>338</v>
      </c>
      <c r="M6" s="84" t="s">
        <v>339</v>
      </c>
      <c r="N6" s="440"/>
      <c r="O6" s="442"/>
      <c r="P6" s="85" t="s">
        <v>385</v>
      </c>
      <c r="Q6" s="285" t="s">
        <v>387</v>
      </c>
      <c r="R6" s="442"/>
      <c r="S6" s="434"/>
      <c r="T6" s="146"/>
      <c r="U6" s="58" t="s">
        <v>294</v>
      </c>
      <c r="V6" s="55" t="s">
        <v>295</v>
      </c>
      <c r="W6" s="55" t="s">
        <v>296</v>
      </c>
      <c r="X6" s="55" t="s">
        <v>235</v>
      </c>
      <c r="Y6" s="59" t="s">
        <v>297</v>
      </c>
      <c r="Z6" s="57" t="s">
        <v>298</v>
      </c>
      <c r="AA6" s="57" t="s">
        <v>299</v>
      </c>
      <c r="AB6" s="57" t="s">
        <v>300</v>
      </c>
      <c r="AC6" s="57" t="s">
        <v>301</v>
      </c>
      <c r="AD6" s="55" t="s">
        <v>302</v>
      </c>
      <c r="AE6" s="57" t="s">
        <v>303</v>
      </c>
      <c r="AF6" s="57" t="s">
        <v>304</v>
      </c>
      <c r="AG6" s="57"/>
      <c r="AH6" s="57"/>
      <c r="AI6" s="57"/>
    </row>
    <row r="7" spans="1:35" s="217" customFormat="1" ht="16.899999999999999" customHeight="1">
      <c r="A7" s="226" t="s">
        <v>455</v>
      </c>
      <c r="B7" s="227" t="s">
        <v>456</v>
      </c>
      <c r="C7" s="228" t="s">
        <v>457</v>
      </c>
      <c r="D7" s="229">
        <v>31079</v>
      </c>
      <c r="E7" s="280"/>
      <c r="F7" s="258">
        <v>22.5</v>
      </c>
      <c r="G7" s="232">
        <v>12</v>
      </c>
      <c r="H7" s="231">
        <v>5000</v>
      </c>
      <c r="I7" s="256">
        <v>25</v>
      </c>
      <c r="J7" s="231">
        <v>6</v>
      </c>
      <c r="K7" s="234">
        <v>42.5</v>
      </c>
      <c r="L7" s="230">
        <v>40</v>
      </c>
      <c r="M7" s="231">
        <v>176</v>
      </c>
      <c r="N7" s="233">
        <v>91</v>
      </c>
      <c r="O7" s="231">
        <v>8</v>
      </c>
      <c r="P7" s="257">
        <v>12</v>
      </c>
      <c r="Q7" s="258">
        <v>1</v>
      </c>
      <c r="R7" s="231">
        <v>8</v>
      </c>
      <c r="S7" s="234">
        <v>0</v>
      </c>
      <c r="T7" s="146"/>
      <c r="U7" s="213"/>
      <c r="V7" s="213"/>
      <c r="W7" s="214"/>
      <c r="X7" s="214"/>
      <c r="Y7" s="215"/>
      <c r="Z7" s="214"/>
      <c r="AA7" s="214"/>
      <c r="AB7" s="214"/>
      <c r="AC7" s="214"/>
      <c r="AD7" s="216"/>
      <c r="AF7" s="216"/>
      <c r="AG7" s="216"/>
      <c r="AI7" s="235"/>
    </row>
    <row r="8" spans="1:35" s="152" customFormat="1" ht="16.899999999999999" customHeight="1">
      <c r="A8" s="218"/>
      <c r="B8" s="219"/>
      <c r="C8" s="220"/>
      <c r="D8" s="221"/>
      <c r="E8" s="281"/>
      <c r="F8" s="158"/>
      <c r="G8" s="224"/>
      <c r="H8" s="223"/>
      <c r="I8" s="259"/>
      <c r="J8" s="223"/>
      <c r="K8" s="210"/>
      <c r="L8" s="222"/>
      <c r="M8" s="223"/>
      <c r="N8" s="156"/>
      <c r="O8" s="223"/>
      <c r="P8" s="157"/>
      <c r="Q8" s="158"/>
      <c r="R8" s="223"/>
      <c r="S8" s="210"/>
      <c r="T8" s="187"/>
      <c r="U8" s="159">
        <f t="shared" ref="U8:U39" si="0">IF(U$2-YEAR(D8)&lt;U$3,0,1)</f>
        <v>0</v>
      </c>
      <c r="V8" s="159">
        <f>IF('1045Ed Abrechnung'!D12="",0,1)</f>
        <v>0</v>
      </c>
      <c r="W8" s="146" t="str">
        <f t="shared" ref="W8:W39" si="1">IF(AND(A8="",B8="",C8=""),"",ROUND((J8+I8)/(U$4-(J8+I8))*100,2))</f>
        <v/>
      </c>
      <c r="X8" s="146">
        <f t="shared" ref="X8:X39" si="2">ROUND(G8,0)/12</f>
        <v>0</v>
      </c>
      <c r="Y8" s="145" t="str">
        <f t="shared" ref="Y8:Y39" si="3">IF(AND(A8="",B8="",C8=""),"",ROUND((U$4-(J8+I8))*K8/60,1))</f>
        <v/>
      </c>
      <c r="Z8" s="146" t="str">
        <f t="shared" ref="Z8:Z39" si="4">IF(OR(AND(A8="",B8="",C8=""),F8=0,F8=""),"",ROUND((1+W8/100)*X8*F8,2))</f>
        <v/>
      </c>
      <c r="AA8" s="146" t="str">
        <f t="shared" ref="AA8:AA39" si="5">IF(OR(AND(A8="",B8="",C8=""),F8=0,F8="",K8=0,K8=""),"",ROUND((1+W8/100)*(H8/(U$4*K8/5)+X8*F8),2))</f>
        <v/>
      </c>
      <c r="AB8" s="146" t="str">
        <f t="shared" ref="AB8:AB39" si="6">IF(OR(AND(A8="",B8="",C8=""),E8=0,E8="",Y8=0,Y8=""),"",ROUND((X8*E8/Y8),2))</f>
        <v/>
      </c>
      <c r="AC8" s="146" t="str">
        <f t="shared" ref="AC8:AC39" si="7">IF(OR(AND(A8="",B8="",C8=""),E8=0,E8="",Y8=0,Y8=""),"",ROUND((H8/(12*X8*E8)+1)*X8*E8/Y8,2))</f>
        <v/>
      </c>
      <c r="AD8" s="160" t="str">
        <f t="shared" ref="AD8:AD39" si="8">IF(OR(AND(A8="",B8="",C8=""),Y8=0,Y8=""),"",ROUND((AD$4) / Y8,1))</f>
        <v/>
      </c>
      <c r="AE8" s="152" t="str">
        <f t="shared" ref="AE8:AE39" si="9">IF(OR(AND(A8="",B8="",C8=""),U$4=""),"",IF(AND(F8&gt;0,H8&gt;0),AA8, IF(F8&gt;0,Z8, IF(AND(E8&gt;0,H8&gt;0),AC8,AB8))))</f>
        <v/>
      </c>
      <c r="AF8" s="160" t="str">
        <f>IF(AD8&lt;AE8,AD8,AE8)</f>
        <v/>
      </c>
      <c r="AG8" s="160"/>
      <c r="AI8" s="236"/>
    </row>
    <row r="9" spans="1:35" s="151" customFormat="1" ht="16.899999999999999" customHeight="1">
      <c r="A9" s="161"/>
      <c r="B9" s="162"/>
      <c r="C9" s="163"/>
      <c r="D9" s="164"/>
      <c r="E9" s="282"/>
      <c r="F9" s="262"/>
      <c r="G9" s="153"/>
      <c r="H9" s="155"/>
      <c r="I9" s="260"/>
      <c r="J9" s="155"/>
      <c r="K9" s="211"/>
      <c r="L9" s="154"/>
      <c r="M9" s="155"/>
      <c r="N9" s="165"/>
      <c r="O9" s="155"/>
      <c r="P9" s="261"/>
      <c r="Q9" s="262"/>
      <c r="R9" s="155"/>
      <c r="S9" s="211"/>
      <c r="T9" s="53"/>
      <c r="U9" s="159">
        <f t="shared" si="0"/>
        <v>0</v>
      </c>
      <c r="V9" s="159">
        <f>IF('1045Ed Abrechnung'!D13="",0,1)</f>
        <v>0</v>
      </c>
      <c r="W9" s="146" t="str">
        <f t="shared" si="1"/>
        <v/>
      </c>
      <c r="X9" s="146">
        <f t="shared" si="2"/>
        <v>0</v>
      </c>
      <c r="Y9" s="145" t="str">
        <f t="shared" si="3"/>
        <v/>
      </c>
      <c r="Z9" s="146" t="str">
        <f t="shared" si="4"/>
        <v/>
      </c>
      <c r="AA9" s="146" t="str">
        <f t="shared" si="5"/>
        <v/>
      </c>
      <c r="AB9" s="146" t="str">
        <f t="shared" si="6"/>
        <v/>
      </c>
      <c r="AC9" s="146" t="str">
        <f t="shared" si="7"/>
        <v/>
      </c>
      <c r="AD9" s="160" t="str">
        <f t="shared" si="8"/>
        <v/>
      </c>
      <c r="AE9" s="152" t="str">
        <f t="shared" si="9"/>
        <v/>
      </c>
      <c r="AF9" s="160" t="str">
        <f>IF(AD9&lt;AE9,AD9,AE9)</f>
        <v/>
      </c>
      <c r="AG9" s="160"/>
      <c r="AH9" s="152"/>
      <c r="AI9" s="236"/>
    </row>
    <row r="10" spans="1:35" s="151" customFormat="1" ht="16.899999999999999" customHeight="1">
      <c r="A10" s="161"/>
      <c r="B10" s="162"/>
      <c r="C10" s="163"/>
      <c r="D10" s="164"/>
      <c r="E10" s="282"/>
      <c r="F10" s="262"/>
      <c r="G10" s="153"/>
      <c r="H10" s="155"/>
      <c r="I10" s="260"/>
      <c r="J10" s="155"/>
      <c r="K10" s="211"/>
      <c r="L10" s="154"/>
      <c r="M10" s="155"/>
      <c r="N10" s="165"/>
      <c r="O10" s="155"/>
      <c r="P10" s="261"/>
      <c r="Q10" s="262"/>
      <c r="R10" s="155"/>
      <c r="S10" s="211"/>
      <c r="T10" s="30"/>
      <c r="U10" s="159">
        <f t="shared" si="0"/>
        <v>0</v>
      </c>
      <c r="V10" s="159">
        <f>IF('1045Ed Abrechnung'!D14="",0,1)</f>
        <v>0</v>
      </c>
      <c r="W10" s="146" t="str">
        <f t="shared" si="1"/>
        <v/>
      </c>
      <c r="X10" s="146">
        <f t="shared" si="2"/>
        <v>0</v>
      </c>
      <c r="Y10" s="145" t="str">
        <f t="shared" si="3"/>
        <v/>
      </c>
      <c r="Z10" s="146" t="str">
        <f t="shared" si="4"/>
        <v/>
      </c>
      <c r="AA10" s="146" t="str">
        <f t="shared" si="5"/>
        <v/>
      </c>
      <c r="AB10" s="146" t="str">
        <f t="shared" si="6"/>
        <v/>
      </c>
      <c r="AC10" s="146" t="str">
        <f t="shared" si="7"/>
        <v/>
      </c>
      <c r="AD10" s="160" t="str">
        <f t="shared" si="8"/>
        <v/>
      </c>
      <c r="AE10" s="152" t="str">
        <f t="shared" si="9"/>
        <v/>
      </c>
      <c r="AF10" s="160" t="str">
        <f t="shared" ref="AF10:AF73" si="10">IF(AD10&lt;AE10,AD10,AE10)</f>
        <v/>
      </c>
      <c r="AG10" s="160"/>
      <c r="AH10" s="152"/>
      <c r="AI10" s="236"/>
    </row>
    <row r="11" spans="1:35" s="151" customFormat="1" ht="16.899999999999999" customHeight="1">
      <c r="A11" s="161"/>
      <c r="B11" s="162"/>
      <c r="C11" s="163"/>
      <c r="D11" s="164"/>
      <c r="E11" s="282"/>
      <c r="F11" s="262"/>
      <c r="G11" s="153"/>
      <c r="H11" s="155"/>
      <c r="I11" s="260"/>
      <c r="J11" s="155"/>
      <c r="K11" s="211"/>
      <c r="L11" s="154"/>
      <c r="M11" s="155"/>
      <c r="N11" s="165"/>
      <c r="O11" s="155"/>
      <c r="P11" s="261"/>
      <c r="Q11" s="262"/>
      <c r="R11" s="155"/>
      <c r="S11" s="211"/>
      <c r="T11" s="252"/>
      <c r="U11" s="159">
        <f t="shared" si="0"/>
        <v>0</v>
      </c>
      <c r="V11" s="159">
        <f>IF('1045Ed Abrechnung'!D15="",0,1)</f>
        <v>0</v>
      </c>
      <c r="W11" s="146" t="str">
        <f t="shared" si="1"/>
        <v/>
      </c>
      <c r="X11" s="146">
        <f t="shared" si="2"/>
        <v>0</v>
      </c>
      <c r="Y11" s="145" t="str">
        <f t="shared" si="3"/>
        <v/>
      </c>
      <c r="Z11" s="146" t="str">
        <f t="shared" si="4"/>
        <v/>
      </c>
      <c r="AA11" s="146" t="str">
        <f t="shared" si="5"/>
        <v/>
      </c>
      <c r="AB11" s="146" t="str">
        <f t="shared" si="6"/>
        <v/>
      </c>
      <c r="AC11" s="146" t="str">
        <f t="shared" si="7"/>
        <v/>
      </c>
      <c r="AD11" s="160" t="str">
        <f t="shared" si="8"/>
        <v/>
      </c>
      <c r="AE11" s="152" t="str">
        <f t="shared" si="9"/>
        <v/>
      </c>
      <c r="AF11" s="160" t="str">
        <f t="shared" si="10"/>
        <v/>
      </c>
      <c r="AG11" s="160"/>
      <c r="AH11" s="152"/>
      <c r="AI11" s="236"/>
    </row>
    <row r="12" spans="1:35" s="151" customFormat="1" ht="16.899999999999999" customHeight="1">
      <c r="A12" s="161"/>
      <c r="B12" s="162"/>
      <c r="C12" s="163"/>
      <c r="D12" s="164"/>
      <c r="E12" s="282"/>
      <c r="F12" s="262"/>
      <c r="G12" s="153"/>
      <c r="H12" s="155"/>
      <c r="I12" s="260"/>
      <c r="J12" s="155"/>
      <c r="K12" s="211"/>
      <c r="L12" s="154"/>
      <c r="M12" s="155"/>
      <c r="N12" s="165"/>
      <c r="O12" s="155"/>
      <c r="P12" s="261"/>
      <c r="Q12" s="262"/>
      <c r="R12" s="155"/>
      <c r="S12" s="211"/>
      <c r="T12" s="187"/>
      <c r="U12" s="159">
        <f t="shared" si="0"/>
        <v>0</v>
      </c>
      <c r="V12" s="159">
        <f>IF('1045Ed Abrechnung'!D16="",0,1)</f>
        <v>0</v>
      </c>
      <c r="W12" s="146" t="str">
        <f t="shared" si="1"/>
        <v/>
      </c>
      <c r="X12" s="146">
        <f t="shared" si="2"/>
        <v>0</v>
      </c>
      <c r="Y12" s="145" t="str">
        <f t="shared" si="3"/>
        <v/>
      </c>
      <c r="Z12" s="146" t="str">
        <f t="shared" si="4"/>
        <v/>
      </c>
      <c r="AA12" s="146" t="str">
        <f t="shared" si="5"/>
        <v/>
      </c>
      <c r="AB12" s="146" t="str">
        <f t="shared" si="6"/>
        <v/>
      </c>
      <c r="AC12" s="146" t="str">
        <f t="shared" si="7"/>
        <v/>
      </c>
      <c r="AD12" s="160" t="str">
        <f t="shared" si="8"/>
        <v/>
      </c>
      <c r="AE12" s="152" t="str">
        <f t="shared" si="9"/>
        <v/>
      </c>
      <c r="AF12" s="160" t="str">
        <f t="shared" si="10"/>
        <v/>
      </c>
      <c r="AG12" s="160"/>
      <c r="AH12" s="152"/>
      <c r="AI12" s="236"/>
    </row>
    <row r="13" spans="1:35" s="151" customFormat="1" ht="16.899999999999999" customHeight="1">
      <c r="A13" s="161"/>
      <c r="B13" s="162"/>
      <c r="C13" s="163"/>
      <c r="D13" s="164"/>
      <c r="E13" s="282"/>
      <c r="F13" s="262"/>
      <c r="G13" s="153"/>
      <c r="H13" s="155"/>
      <c r="I13" s="260"/>
      <c r="J13" s="155"/>
      <c r="K13" s="211"/>
      <c r="L13" s="154"/>
      <c r="M13" s="155"/>
      <c r="N13" s="165"/>
      <c r="O13" s="155"/>
      <c r="P13" s="261"/>
      <c r="Q13" s="262"/>
      <c r="R13" s="155"/>
      <c r="S13" s="211"/>
      <c r="T13" s="187"/>
      <c r="U13" s="159">
        <f t="shared" si="0"/>
        <v>0</v>
      </c>
      <c r="V13" s="159">
        <f>IF('1045Ed Abrechnung'!D17="",0,1)</f>
        <v>0</v>
      </c>
      <c r="W13" s="146" t="str">
        <f t="shared" si="1"/>
        <v/>
      </c>
      <c r="X13" s="146">
        <f t="shared" si="2"/>
        <v>0</v>
      </c>
      <c r="Y13" s="145" t="str">
        <f t="shared" si="3"/>
        <v/>
      </c>
      <c r="Z13" s="146" t="str">
        <f t="shared" si="4"/>
        <v/>
      </c>
      <c r="AA13" s="146" t="str">
        <f t="shared" si="5"/>
        <v/>
      </c>
      <c r="AB13" s="146" t="str">
        <f t="shared" si="6"/>
        <v/>
      </c>
      <c r="AC13" s="146" t="str">
        <f t="shared" si="7"/>
        <v/>
      </c>
      <c r="AD13" s="160" t="str">
        <f t="shared" si="8"/>
        <v/>
      </c>
      <c r="AE13" s="152" t="str">
        <f t="shared" si="9"/>
        <v/>
      </c>
      <c r="AF13" s="160" t="str">
        <f t="shared" si="10"/>
        <v/>
      </c>
      <c r="AG13" s="160"/>
      <c r="AH13" s="152"/>
      <c r="AI13" s="236"/>
    </row>
    <row r="14" spans="1:35" s="151" customFormat="1" ht="16.899999999999999" customHeight="1">
      <c r="A14" s="161"/>
      <c r="B14" s="162"/>
      <c r="C14" s="163"/>
      <c r="D14" s="164"/>
      <c r="E14" s="282"/>
      <c r="F14" s="262"/>
      <c r="G14" s="153"/>
      <c r="H14" s="155"/>
      <c r="I14" s="260"/>
      <c r="J14" s="155"/>
      <c r="K14" s="211"/>
      <c r="L14" s="154"/>
      <c r="M14" s="155"/>
      <c r="N14" s="165"/>
      <c r="O14" s="155"/>
      <c r="P14" s="261"/>
      <c r="Q14" s="262"/>
      <c r="R14" s="155"/>
      <c r="S14" s="211"/>
      <c r="T14" s="187"/>
      <c r="U14" s="159">
        <f t="shared" si="0"/>
        <v>0</v>
      </c>
      <c r="V14" s="159">
        <f>IF('1045Ed Abrechnung'!D18="",0,1)</f>
        <v>0</v>
      </c>
      <c r="W14" s="146" t="str">
        <f t="shared" si="1"/>
        <v/>
      </c>
      <c r="X14" s="146">
        <f t="shared" si="2"/>
        <v>0</v>
      </c>
      <c r="Y14" s="145" t="str">
        <f t="shared" si="3"/>
        <v/>
      </c>
      <c r="Z14" s="146" t="str">
        <f t="shared" si="4"/>
        <v/>
      </c>
      <c r="AA14" s="146" t="str">
        <f t="shared" si="5"/>
        <v/>
      </c>
      <c r="AB14" s="146" t="str">
        <f t="shared" si="6"/>
        <v/>
      </c>
      <c r="AC14" s="146" t="str">
        <f t="shared" si="7"/>
        <v/>
      </c>
      <c r="AD14" s="160" t="str">
        <f t="shared" si="8"/>
        <v/>
      </c>
      <c r="AE14" s="152" t="str">
        <f t="shared" si="9"/>
        <v/>
      </c>
      <c r="AF14" s="160" t="str">
        <f t="shared" si="10"/>
        <v/>
      </c>
      <c r="AG14" s="160"/>
      <c r="AH14" s="152"/>
      <c r="AI14" s="236"/>
    </row>
    <row r="15" spans="1:35" s="151" customFormat="1" ht="16.899999999999999" customHeight="1">
      <c r="A15" s="161"/>
      <c r="B15" s="162"/>
      <c r="C15" s="163"/>
      <c r="D15" s="164"/>
      <c r="E15" s="282"/>
      <c r="F15" s="262"/>
      <c r="G15" s="153"/>
      <c r="H15" s="155"/>
      <c r="I15" s="260"/>
      <c r="J15" s="155"/>
      <c r="K15" s="211"/>
      <c r="L15" s="154"/>
      <c r="M15" s="155"/>
      <c r="N15" s="165"/>
      <c r="O15" s="155"/>
      <c r="P15" s="261"/>
      <c r="Q15" s="262"/>
      <c r="R15" s="155"/>
      <c r="S15" s="211"/>
      <c r="T15" s="187"/>
      <c r="U15" s="159">
        <f t="shared" si="0"/>
        <v>0</v>
      </c>
      <c r="V15" s="159">
        <f>IF('1045Ed Abrechnung'!D19="",0,1)</f>
        <v>0</v>
      </c>
      <c r="W15" s="146" t="str">
        <f t="shared" si="1"/>
        <v/>
      </c>
      <c r="X15" s="146">
        <f t="shared" si="2"/>
        <v>0</v>
      </c>
      <c r="Y15" s="145" t="str">
        <f t="shared" si="3"/>
        <v/>
      </c>
      <c r="Z15" s="146" t="str">
        <f t="shared" si="4"/>
        <v/>
      </c>
      <c r="AA15" s="146" t="str">
        <f t="shared" si="5"/>
        <v/>
      </c>
      <c r="AB15" s="146" t="str">
        <f t="shared" si="6"/>
        <v/>
      </c>
      <c r="AC15" s="146" t="str">
        <f t="shared" si="7"/>
        <v/>
      </c>
      <c r="AD15" s="160" t="str">
        <f t="shared" si="8"/>
        <v/>
      </c>
      <c r="AE15" s="152" t="str">
        <f t="shared" si="9"/>
        <v/>
      </c>
      <c r="AF15" s="160" t="str">
        <f t="shared" si="10"/>
        <v/>
      </c>
      <c r="AG15" s="160"/>
      <c r="AH15" s="152"/>
      <c r="AI15" s="236"/>
    </row>
    <row r="16" spans="1:35" s="151" customFormat="1" ht="16.899999999999999" customHeight="1">
      <c r="A16" s="161"/>
      <c r="B16" s="162"/>
      <c r="C16" s="163"/>
      <c r="D16" s="164"/>
      <c r="E16" s="282"/>
      <c r="F16" s="262"/>
      <c r="G16" s="153"/>
      <c r="H16" s="155"/>
      <c r="I16" s="260"/>
      <c r="J16" s="155"/>
      <c r="K16" s="211"/>
      <c r="L16" s="154"/>
      <c r="M16" s="155"/>
      <c r="N16" s="165"/>
      <c r="O16" s="155"/>
      <c r="P16" s="261"/>
      <c r="Q16" s="262"/>
      <c r="R16" s="155"/>
      <c r="S16" s="211"/>
      <c r="T16" s="187"/>
      <c r="U16" s="159">
        <f t="shared" si="0"/>
        <v>0</v>
      </c>
      <c r="V16" s="159">
        <f>IF('1045Ed Abrechnung'!D20="",0,1)</f>
        <v>0</v>
      </c>
      <c r="W16" s="146" t="str">
        <f t="shared" si="1"/>
        <v/>
      </c>
      <c r="X16" s="146">
        <f t="shared" si="2"/>
        <v>0</v>
      </c>
      <c r="Y16" s="145" t="str">
        <f t="shared" si="3"/>
        <v/>
      </c>
      <c r="Z16" s="146" t="str">
        <f t="shared" si="4"/>
        <v/>
      </c>
      <c r="AA16" s="146" t="str">
        <f t="shared" si="5"/>
        <v/>
      </c>
      <c r="AB16" s="146" t="str">
        <f t="shared" si="6"/>
        <v/>
      </c>
      <c r="AC16" s="146" t="str">
        <f t="shared" si="7"/>
        <v/>
      </c>
      <c r="AD16" s="160" t="str">
        <f t="shared" si="8"/>
        <v/>
      </c>
      <c r="AE16" s="152" t="str">
        <f t="shared" si="9"/>
        <v/>
      </c>
      <c r="AF16" s="160" t="str">
        <f t="shared" si="10"/>
        <v/>
      </c>
      <c r="AG16" s="160"/>
      <c r="AH16" s="152"/>
      <c r="AI16" s="236"/>
    </row>
    <row r="17" spans="1:35" s="151" customFormat="1" ht="16.899999999999999" customHeight="1">
      <c r="A17" s="161"/>
      <c r="B17" s="162"/>
      <c r="C17" s="163"/>
      <c r="D17" s="164"/>
      <c r="E17" s="282"/>
      <c r="F17" s="262"/>
      <c r="G17" s="153"/>
      <c r="H17" s="155"/>
      <c r="I17" s="260"/>
      <c r="J17" s="155"/>
      <c r="K17" s="211"/>
      <c r="L17" s="154"/>
      <c r="M17" s="155"/>
      <c r="N17" s="165"/>
      <c r="O17" s="155"/>
      <c r="P17" s="261"/>
      <c r="Q17" s="262"/>
      <c r="R17" s="155"/>
      <c r="S17" s="211"/>
      <c r="T17" s="187"/>
      <c r="U17" s="159">
        <f t="shared" si="0"/>
        <v>0</v>
      </c>
      <c r="V17" s="159">
        <f>IF('1045Ed Abrechnung'!D21="",0,1)</f>
        <v>0</v>
      </c>
      <c r="W17" s="146" t="str">
        <f t="shared" si="1"/>
        <v/>
      </c>
      <c r="X17" s="146">
        <f t="shared" si="2"/>
        <v>0</v>
      </c>
      <c r="Y17" s="145" t="str">
        <f t="shared" si="3"/>
        <v/>
      </c>
      <c r="Z17" s="146" t="str">
        <f t="shared" si="4"/>
        <v/>
      </c>
      <c r="AA17" s="146" t="str">
        <f t="shared" si="5"/>
        <v/>
      </c>
      <c r="AB17" s="146" t="str">
        <f t="shared" si="6"/>
        <v/>
      </c>
      <c r="AC17" s="146" t="str">
        <f t="shared" si="7"/>
        <v/>
      </c>
      <c r="AD17" s="160" t="str">
        <f t="shared" si="8"/>
        <v/>
      </c>
      <c r="AE17" s="152" t="str">
        <f t="shared" si="9"/>
        <v/>
      </c>
      <c r="AF17" s="160" t="str">
        <f t="shared" si="10"/>
        <v/>
      </c>
      <c r="AG17" s="160"/>
      <c r="AH17" s="152"/>
      <c r="AI17" s="236"/>
    </row>
    <row r="18" spans="1:35" s="151" customFormat="1" ht="16.899999999999999" customHeight="1">
      <c r="A18" s="161"/>
      <c r="B18" s="162"/>
      <c r="C18" s="163"/>
      <c r="D18" s="164"/>
      <c r="E18" s="282"/>
      <c r="F18" s="262"/>
      <c r="G18" s="153"/>
      <c r="H18" s="155"/>
      <c r="I18" s="260"/>
      <c r="J18" s="155"/>
      <c r="K18" s="211"/>
      <c r="L18" s="154"/>
      <c r="M18" s="155"/>
      <c r="N18" s="165"/>
      <c r="O18" s="155"/>
      <c r="P18" s="261"/>
      <c r="Q18" s="262"/>
      <c r="R18" s="155"/>
      <c r="S18" s="211"/>
      <c r="T18" s="187"/>
      <c r="U18" s="159">
        <f t="shared" si="0"/>
        <v>0</v>
      </c>
      <c r="V18" s="159">
        <f>IF('1045Ed Abrechnung'!D22="",0,1)</f>
        <v>0</v>
      </c>
      <c r="W18" s="146" t="str">
        <f t="shared" si="1"/>
        <v/>
      </c>
      <c r="X18" s="146">
        <f t="shared" si="2"/>
        <v>0</v>
      </c>
      <c r="Y18" s="145" t="str">
        <f t="shared" si="3"/>
        <v/>
      </c>
      <c r="Z18" s="146" t="str">
        <f t="shared" si="4"/>
        <v/>
      </c>
      <c r="AA18" s="146" t="str">
        <f t="shared" si="5"/>
        <v/>
      </c>
      <c r="AB18" s="146" t="str">
        <f t="shared" si="6"/>
        <v/>
      </c>
      <c r="AC18" s="146" t="str">
        <f t="shared" si="7"/>
        <v/>
      </c>
      <c r="AD18" s="160" t="str">
        <f t="shared" si="8"/>
        <v/>
      </c>
      <c r="AE18" s="152" t="str">
        <f t="shared" si="9"/>
        <v/>
      </c>
      <c r="AF18" s="160" t="str">
        <f t="shared" si="10"/>
        <v/>
      </c>
      <c r="AG18" s="160"/>
      <c r="AH18" s="152"/>
      <c r="AI18" s="236"/>
    </row>
    <row r="19" spans="1:35" s="151" customFormat="1" ht="16.899999999999999" customHeight="1">
      <c r="A19" s="161"/>
      <c r="B19" s="162"/>
      <c r="C19" s="163"/>
      <c r="D19" s="164"/>
      <c r="E19" s="282"/>
      <c r="F19" s="262"/>
      <c r="G19" s="153"/>
      <c r="H19" s="155"/>
      <c r="I19" s="260"/>
      <c r="J19" s="155"/>
      <c r="K19" s="211"/>
      <c r="L19" s="154"/>
      <c r="M19" s="155"/>
      <c r="N19" s="165"/>
      <c r="O19" s="155"/>
      <c r="P19" s="261"/>
      <c r="Q19" s="262"/>
      <c r="R19" s="155"/>
      <c r="S19" s="211"/>
      <c r="T19" s="187"/>
      <c r="U19" s="159">
        <f t="shared" si="0"/>
        <v>0</v>
      </c>
      <c r="V19" s="159">
        <f>IF('1045Ed Abrechnung'!D23="",0,1)</f>
        <v>0</v>
      </c>
      <c r="W19" s="146" t="str">
        <f t="shared" si="1"/>
        <v/>
      </c>
      <c r="X19" s="146">
        <f t="shared" si="2"/>
        <v>0</v>
      </c>
      <c r="Y19" s="145" t="str">
        <f t="shared" si="3"/>
        <v/>
      </c>
      <c r="Z19" s="146" t="str">
        <f t="shared" si="4"/>
        <v/>
      </c>
      <c r="AA19" s="146" t="str">
        <f t="shared" si="5"/>
        <v/>
      </c>
      <c r="AB19" s="146" t="str">
        <f t="shared" si="6"/>
        <v/>
      </c>
      <c r="AC19" s="146" t="str">
        <f t="shared" si="7"/>
        <v/>
      </c>
      <c r="AD19" s="160" t="str">
        <f t="shared" si="8"/>
        <v/>
      </c>
      <c r="AE19" s="152" t="str">
        <f t="shared" si="9"/>
        <v/>
      </c>
      <c r="AF19" s="160" t="str">
        <f t="shared" si="10"/>
        <v/>
      </c>
      <c r="AG19" s="160"/>
      <c r="AH19" s="152"/>
      <c r="AI19" s="236"/>
    </row>
    <row r="20" spans="1:35" s="151" customFormat="1" ht="16.899999999999999" customHeight="1">
      <c r="A20" s="161"/>
      <c r="B20" s="162"/>
      <c r="C20" s="163"/>
      <c r="D20" s="164"/>
      <c r="E20" s="282"/>
      <c r="F20" s="262"/>
      <c r="G20" s="153"/>
      <c r="H20" s="155"/>
      <c r="I20" s="260"/>
      <c r="J20" s="155"/>
      <c r="K20" s="211"/>
      <c r="L20" s="154"/>
      <c r="M20" s="155"/>
      <c r="N20" s="165"/>
      <c r="O20" s="155"/>
      <c r="P20" s="261"/>
      <c r="Q20" s="262"/>
      <c r="R20" s="155"/>
      <c r="S20" s="211"/>
      <c r="T20" s="187"/>
      <c r="U20" s="159">
        <f t="shared" si="0"/>
        <v>0</v>
      </c>
      <c r="V20" s="159">
        <f>IF('1045Ed Abrechnung'!D24="",0,1)</f>
        <v>0</v>
      </c>
      <c r="W20" s="146" t="str">
        <f t="shared" si="1"/>
        <v/>
      </c>
      <c r="X20" s="146">
        <f t="shared" si="2"/>
        <v>0</v>
      </c>
      <c r="Y20" s="145" t="str">
        <f t="shared" si="3"/>
        <v/>
      </c>
      <c r="Z20" s="146" t="str">
        <f t="shared" si="4"/>
        <v/>
      </c>
      <c r="AA20" s="146" t="str">
        <f t="shared" si="5"/>
        <v/>
      </c>
      <c r="AB20" s="146" t="str">
        <f t="shared" si="6"/>
        <v/>
      </c>
      <c r="AC20" s="146" t="str">
        <f t="shared" si="7"/>
        <v/>
      </c>
      <c r="AD20" s="160" t="str">
        <f t="shared" si="8"/>
        <v/>
      </c>
      <c r="AE20" s="152" t="str">
        <f t="shared" si="9"/>
        <v/>
      </c>
      <c r="AF20" s="160" t="str">
        <f t="shared" si="10"/>
        <v/>
      </c>
      <c r="AG20" s="160"/>
      <c r="AH20" s="152"/>
      <c r="AI20" s="236"/>
    </row>
    <row r="21" spans="1:35" s="151" customFormat="1" ht="16.899999999999999" customHeight="1">
      <c r="A21" s="161"/>
      <c r="B21" s="162"/>
      <c r="C21" s="163"/>
      <c r="D21" s="164"/>
      <c r="E21" s="282"/>
      <c r="F21" s="262"/>
      <c r="G21" s="153"/>
      <c r="H21" s="155"/>
      <c r="I21" s="260"/>
      <c r="J21" s="155"/>
      <c r="K21" s="211"/>
      <c r="L21" s="154"/>
      <c r="M21" s="155"/>
      <c r="N21" s="165"/>
      <c r="O21" s="155"/>
      <c r="P21" s="261"/>
      <c r="Q21" s="262"/>
      <c r="R21" s="155"/>
      <c r="S21" s="211"/>
      <c r="T21" s="187"/>
      <c r="U21" s="159">
        <f t="shared" si="0"/>
        <v>0</v>
      </c>
      <c r="V21" s="159">
        <f>IF('1045Ed Abrechnung'!D25="",0,1)</f>
        <v>0</v>
      </c>
      <c r="W21" s="146" t="str">
        <f t="shared" si="1"/>
        <v/>
      </c>
      <c r="X21" s="146">
        <f t="shared" si="2"/>
        <v>0</v>
      </c>
      <c r="Y21" s="145" t="str">
        <f t="shared" si="3"/>
        <v/>
      </c>
      <c r="Z21" s="146" t="str">
        <f t="shared" si="4"/>
        <v/>
      </c>
      <c r="AA21" s="146" t="str">
        <f t="shared" si="5"/>
        <v/>
      </c>
      <c r="AB21" s="146" t="str">
        <f t="shared" si="6"/>
        <v/>
      </c>
      <c r="AC21" s="146" t="str">
        <f t="shared" si="7"/>
        <v/>
      </c>
      <c r="AD21" s="160" t="str">
        <f t="shared" si="8"/>
        <v/>
      </c>
      <c r="AE21" s="152" t="str">
        <f t="shared" si="9"/>
        <v/>
      </c>
      <c r="AF21" s="160" t="str">
        <f t="shared" si="10"/>
        <v/>
      </c>
      <c r="AG21" s="160"/>
      <c r="AH21" s="152"/>
      <c r="AI21" s="236"/>
    </row>
    <row r="22" spans="1:35" s="151" customFormat="1" ht="16.899999999999999" customHeight="1">
      <c r="A22" s="161"/>
      <c r="B22" s="162"/>
      <c r="C22" s="163"/>
      <c r="D22" s="164"/>
      <c r="E22" s="282"/>
      <c r="F22" s="262"/>
      <c r="G22" s="153"/>
      <c r="H22" s="155"/>
      <c r="I22" s="260"/>
      <c r="J22" s="155"/>
      <c r="K22" s="211"/>
      <c r="L22" s="154"/>
      <c r="M22" s="155"/>
      <c r="N22" s="165"/>
      <c r="O22" s="155"/>
      <c r="P22" s="261"/>
      <c r="Q22" s="262"/>
      <c r="R22" s="155"/>
      <c r="S22" s="211"/>
      <c r="T22" s="187"/>
      <c r="U22" s="159">
        <f t="shared" si="0"/>
        <v>0</v>
      </c>
      <c r="V22" s="159">
        <f>IF('1045Ed Abrechnung'!D26="",0,1)</f>
        <v>0</v>
      </c>
      <c r="W22" s="146" t="str">
        <f t="shared" si="1"/>
        <v/>
      </c>
      <c r="X22" s="146">
        <f t="shared" si="2"/>
        <v>0</v>
      </c>
      <c r="Y22" s="145" t="str">
        <f t="shared" si="3"/>
        <v/>
      </c>
      <c r="Z22" s="146" t="str">
        <f t="shared" si="4"/>
        <v/>
      </c>
      <c r="AA22" s="146" t="str">
        <f t="shared" si="5"/>
        <v/>
      </c>
      <c r="AB22" s="146" t="str">
        <f t="shared" si="6"/>
        <v/>
      </c>
      <c r="AC22" s="146" t="str">
        <f t="shared" si="7"/>
        <v/>
      </c>
      <c r="AD22" s="160" t="str">
        <f t="shared" si="8"/>
        <v/>
      </c>
      <c r="AE22" s="152" t="str">
        <f t="shared" si="9"/>
        <v/>
      </c>
      <c r="AF22" s="160" t="str">
        <f t="shared" si="10"/>
        <v/>
      </c>
      <c r="AG22" s="160"/>
      <c r="AH22" s="152"/>
      <c r="AI22" s="236"/>
    </row>
    <row r="23" spans="1:35" s="151" customFormat="1" ht="16.899999999999999" customHeight="1">
      <c r="A23" s="161"/>
      <c r="B23" s="162"/>
      <c r="C23" s="163"/>
      <c r="D23" s="164"/>
      <c r="E23" s="282"/>
      <c r="F23" s="262"/>
      <c r="G23" s="153"/>
      <c r="H23" s="155"/>
      <c r="I23" s="260"/>
      <c r="J23" s="155"/>
      <c r="K23" s="211"/>
      <c r="L23" s="154"/>
      <c r="M23" s="155"/>
      <c r="N23" s="165"/>
      <c r="O23" s="155"/>
      <c r="P23" s="261"/>
      <c r="Q23" s="262"/>
      <c r="R23" s="155"/>
      <c r="S23" s="211"/>
      <c r="T23" s="187"/>
      <c r="U23" s="159">
        <f t="shared" si="0"/>
        <v>0</v>
      </c>
      <c r="V23" s="159">
        <f>IF('1045Ed Abrechnung'!D27="",0,1)</f>
        <v>0</v>
      </c>
      <c r="W23" s="146" t="str">
        <f t="shared" si="1"/>
        <v/>
      </c>
      <c r="X23" s="146">
        <f t="shared" si="2"/>
        <v>0</v>
      </c>
      <c r="Y23" s="145" t="str">
        <f t="shared" si="3"/>
        <v/>
      </c>
      <c r="Z23" s="146" t="str">
        <f t="shared" si="4"/>
        <v/>
      </c>
      <c r="AA23" s="146" t="str">
        <f t="shared" si="5"/>
        <v/>
      </c>
      <c r="AB23" s="146" t="str">
        <f t="shared" si="6"/>
        <v/>
      </c>
      <c r="AC23" s="146" t="str">
        <f t="shared" si="7"/>
        <v/>
      </c>
      <c r="AD23" s="160" t="str">
        <f t="shared" si="8"/>
        <v/>
      </c>
      <c r="AE23" s="152" t="str">
        <f t="shared" si="9"/>
        <v/>
      </c>
      <c r="AF23" s="160" t="str">
        <f t="shared" si="10"/>
        <v/>
      </c>
      <c r="AG23" s="160"/>
      <c r="AH23" s="152"/>
      <c r="AI23" s="236"/>
    </row>
    <row r="24" spans="1:35" s="151" customFormat="1" ht="16.899999999999999" customHeight="1">
      <c r="A24" s="161"/>
      <c r="B24" s="162"/>
      <c r="C24" s="163"/>
      <c r="D24" s="164"/>
      <c r="E24" s="282"/>
      <c r="F24" s="262"/>
      <c r="G24" s="153"/>
      <c r="H24" s="155"/>
      <c r="I24" s="260"/>
      <c r="J24" s="155"/>
      <c r="K24" s="211"/>
      <c r="L24" s="154"/>
      <c r="M24" s="155"/>
      <c r="N24" s="165"/>
      <c r="O24" s="155"/>
      <c r="P24" s="261"/>
      <c r="Q24" s="262"/>
      <c r="R24" s="155"/>
      <c r="S24" s="211"/>
      <c r="T24" s="187"/>
      <c r="U24" s="159">
        <f t="shared" si="0"/>
        <v>0</v>
      </c>
      <c r="V24" s="159">
        <f>IF('1045Ed Abrechnung'!D28="",0,1)</f>
        <v>0</v>
      </c>
      <c r="W24" s="146" t="str">
        <f t="shared" si="1"/>
        <v/>
      </c>
      <c r="X24" s="146">
        <f t="shared" si="2"/>
        <v>0</v>
      </c>
      <c r="Y24" s="145" t="str">
        <f t="shared" si="3"/>
        <v/>
      </c>
      <c r="Z24" s="146" t="str">
        <f t="shared" si="4"/>
        <v/>
      </c>
      <c r="AA24" s="146" t="str">
        <f t="shared" si="5"/>
        <v/>
      </c>
      <c r="AB24" s="146" t="str">
        <f t="shared" si="6"/>
        <v/>
      </c>
      <c r="AC24" s="146" t="str">
        <f t="shared" si="7"/>
        <v/>
      </c>
      <c r="AD24" s="160" t="str">
        <f t="shared" si="8"/>
        <v/>
      </c>
      <c r="AE24" s="152" t="str">
        <f t="shared" si="9"/>
        <v/>
      </c>
      <c r="AF24" s="160" t="str">
        <f t="shared" si="10"/>
        <v/>
      </c>
      <c r="AG24" s="160"/>
      <c r="AH24" s="152"/>
      <c r="AI24" s="236"/>
    </row>
    <row r="25" spans="1:35" s="151" customFormat="1" ht="16.899999999999999" customHeight="1">
      <c r="A25" s="161"/>
      <c r="B25" s="162"/>
      <c r="C25" s="163"/>
      <c r="D25" s="164"/>
      <c r="E25" s="282"/>
      <c r="F25" s="262"/>
      <c r="G25" s="153"/>
      <c r="H25" s="155"/>
      <c r="I25" s="260"/>
      <c r="J25" s="155"/>
      <c r="K25" s="211"/>
      <c r="L25" s="154"/>
      <c r="M25" s="155"/>
      <c r="N25" s="165"/>
      <c r="O25" s="155"/>
      <c r="P25" s="261"/>
      <c r="Q25" s="262"/>
      <c r="R25" s="155"/>
      <c r="S25" s="211"/>
      <c r="T25" s="187"/>
      <c r="U25" s="159">
        <f t="shared" si="0"/>
        <v>0</v>
      </c>
      <c r="V25" s="159">
        <f>IF('1045Ed Abrechnung'!D29="",0,1)</f>
        <v>0</v>
      </c>
      <c r="W25" s="146" t="str">
        <f t="shared" si="1"/>
        <v/>
      </c>
      <c r="X25" s="146">
        <f t="shared" si="2"/>
        <v>0</v>
      </c>
      <c r="Y25" s="145" t="str">
        <f t="shared" si="3"/>
        <v/>
      </c>
      <c r="Z25" s="146" t="str">
        <f t="shared" si="4"/>
        <v/>
      </c>
      <c r="AA25" s="146" t="str">
        <f t="shared" si="5"/>
        <v/>
      </c>
      <c r="AB25" s="146" t="str">
        <f t="shared" si="6"/>
        <v/>
      </c>
      <c r="AC25" s="146" t="str">
        <f t="shared" si="7"/>
        <v/>
      </c>
      <c r="AD25" s="160" t="str">
        <f t="shared" si="8"/>
        <v/>
      </c>
      <c r="AE25" s="152" t="str">
        <f t="shared" si="9"/>
        <v/>
      </c>
      <c r="AF25" s="160" t="str">
        <f t="shared" si="10"/>
        <v/>
      </c>
      <c r="AG25" s="160"/>
      <c r="AH25" s="152"/>
      <c r="AI25" s="236"/>
    </row>
    <row r="26" spans="1:35" s="151" customFormat="1" ht="16.899999999999999" customHeight="1">
      <c r="A26" s="161"/>
      <c r="B26" s="162"/>
      <c r="C26" s="163"/>
      <c r="D26" s="164"/>
      <c r="E26" s="282"/>
      <c r="F26" s="262"/>
      <c r="G26" s="153"/>
      <c r="H26" s="155"/>
      <c r="I26" s="260"/>
      <c r="J26" s="155"/>
      <c r="K26" s="211"/>
      <c r="L26" s="154"/>
      <c r="M26" s="155"/>
      <c r="N26" s="165"/>
      <c r="O26" s="155"/>
      <c r="P26" s="261"/>
      <c r="Q26" s="262"/>
      <c r="R26" s="155"/>
      <c r="S26" s="211"/>
      <c r="T26" s="187"/>
      <c r="U26" s="159">
        <f t="shared" si="0"/>
        <v>0</v>
      </c>
      <c r="V26" s="159">
        <f>IF('1045Ed Abrechnung'!D30="",0,1)</f>
        <v>0</v>
      </c>
      <c r="W26" s="146" t="str">
        <f t="shared" si="1"/>
        <v/>
      </c>
      <c r="X26" s="146">
        <f t="shared" si="2"/>
        <v>0</v>
      </c>
      <c r="Y26" s="145" t="str">
        <f t="shared" si="3"/>
        <v/>
      </c>
      <c r="Z26" s="146" t="str">
        <f t="shared" si="4"/>
        <v/>
      </c>
      <c r="AA26" s="146" t="str">
        <f t="shared" si="5"/>
        <v/>
      </c>
      <c r="AB26" s="146" t="str">
        <f t="shared" si="6"/>
        <v/>
      </c>
      <c r="AC26" s="146" t="str">
        <f t="shared" si="7"/>
        <v/>
      </c>
      <c r="AD26" s="160" t="str">
        <f t="shared" si="8"/>
        <v/>
      </c>
      <c r="AE26" s="152" t="str">
        <f t="shared" si="9"/>
        <v/>
      </c>
      <c r="AF26" s="160" t="str">
        <f t="shared" si="10"/>
        <v/>
      </c>
      <c r="AG26" s="160"/>
      <c r="AH26" s="152"/>
      <c r="AI26" s="236"/>
    </row>
    <row r="27" spans="1:35" s="151" customFormat="1" ht="16.899999999999999" customHeight="1">
      <c r="A27" s="161"/>
      <c r="B27" s="162"/>
      <c r="C27" s="163"/>
      <c r="D27" s="164"/>
      <c r="E27" s="282"/>
      <c r="F27" s="262"/>
      <c r="G27" s="153"/>
      <c r="H27" s="155"/>
      <c r="I27" s="260"/>
      <c r="J27" s="155"/>
      <c r="K27" s="211"/>
      <c r="L27" s="154"/>
      <c r="M27" s="155"/>
      <c r="N27" s="165"/>
      <c r="O27" s="155"/>
      <c r="P27" s="261"/>
      <c r="Q27" s="262"/>
      <c r="R27" s="155"/>
      <c r="S27" s="211"/>
      <c r="T27" s="187"/>
      <c r="U27" s="159">
        <f t="shared" si="0"/>
        <v>0</v>
      </c>
      <c r="V27" s="159">
        <f>IF('1045Ed Abrechnung'!D31="",0,1)</f>
        <v>0</v>
      </c>
      <c r="W27" s="146" t="str">
        <f t="shared" si="1"/>
        <v/>
      </c>
      <c r="X27" s="146">
        <f t="shared" si="2"/>
        <v>0</v>
      </c>
      <c r="Y27" s="145" t="str">
        <f t="shared" si="3"/>
        <v/>
      </c>
      <c r="Z27" s="146" t="str">
        <f t="shared" si="4"/>
        <v/>
      </c>
      <c r="AA27" s="146" t="str">
        <f t="shared" si="5"/>
        <v/>
      </c>
      <c r="AB27" s="146" t="str">
        <f t="shared" si="6"/>
        <v/>
      </c>
      <c r="AC27" s="146" t="str">
        <f t="shared" si="7"/>
        <v/>
      </c>
      <c r="AD27" s="160" t="str">
        <f t="shared" si="8"/>
        <v/>
      </c>
      <c r="AE27" s="152" t="str">
        <f t="shared" si="9"/>
        <v/>
      </c>
      <c r="AF27" s="160" t="str">
        <f t="shared" si="10"/>
        <v/>
      </c>
      <c r="AG27" s="160"/>
      <c r="AH27" s="152"/>
      <c r="AI27" s="236"/>
    </row>
    <row r="28" spans="1:35" s="151" customFormat="1" ht="16.899999999999999" customHeight="1">
      <c r="A28" s="161"/>
      <c r="B28" s="162"/>
      <c r="C28" s="163"/>
      <c r="D28" s="164"/>
      <c r="E28" s="282"/>
      <c r="F28" s="262"/>
      <c r="G28" s="153"/>
      <c r="H28" s="155"/>
      <c r="I28" s="260"/>
      <c r="J28" s="155"/>
      <c r="K28" s="211"/>
      <c r="L28" s="154"/>
      <c r="M28" s="155"/>
      <c r="N28" s="165"/>
      <c r="O28" s="155"/>
      <c r="P28" s="261"/>
      <c r="Q28" s="262"/>
      <c r="R28" s="155"/>
      <c r="S28" s="211"/>
      <c r="T28" s="187"/>
      <c r="U28" s="159">
        <f t="shared" si="0"/>
        <v>0</v>
      </c>
      <c r="V28" s="159">
        <f>IF('1045Ed Abrechnung'!D32="",0,1)</f>
        <v>0</v>
      </c>
      <c r="W28" s="146" t="str">
        <f t="shared" si="1"/>
        <v/>
      </c>
      <c r="X28" s="146">
        <f t="shared" si="2"/>
        <v>0</v>
      </c>
      <c r="Y28" s="145" t="str">
        <f t="shared" si="3"/>
        <v/>
      </c>
      <c r="Z28" s="146" t="str">
        <f t="shared" si="4"/>
        <v/>
      </c>
      <c r="AA28" s="146" t="str">
        <f t="shared" si="5"/>
        <v/>
      </c>
      <c r="AB28" s="146" t="str">
        <f t="shared" si="6"/>
        <v/>
      </c>
      <c r="AC28" s="146" t="str">
        <f t="shared" si="7"/>
        <v/>
      </c>
      <c r="AD28" s="160" t="str">
        <f t="shared" si="8"/>
        <v/>
      </c>
      <c r="AE28" s="152" t="str">
        <f t="shared" si="9"/>
        <v/>
      </c>
      <c r="AF28" s="160" t="str">
        <f t="shared" si="10"/>
        <v/>
      </c>
      <c r="AG28" s="160"/>
      <c r="AH28" s="152"/>
      <c r="AI28" s="236"/>
    </row>
    <row r="29" spans="1:35" s="151" customFormat="1" ht="16.899999999999999" customHeight="1">
      <c r="A29" s="161"/>
      <c r="B29" s="162"/>
      <c r="C29" s="163"/>
      <c r="D29" s="164"/>
      <c r="E29" s="282"/>
      <c r="F29" s="262"/>
      <c r="G29" s="153"/>
      <c r="H29" s="155"/>
      <c r="I29" s="260"/>
      <c r="J29" s="155"/>
      <c r="K29" s="211"/>
      <c r="L29" s="154"/>
      <c r="M29" s="155"/>
      <c r="N29" s="165"/>
      <c r="O29" s="155"/>
      <c r="P29" s="261"/>
      <c r="Q29" s="262"/>
      <c r="R29" s="155"/>
      <c r="S29" s="211"/>
      <c r="T29" s="187"/>
      <c r="U29" s="159">
        <f t="shared" si="0"/>
        <v>0</v>
      </c>
      <c r="V29" s="159">
        <f>IF('1045Ed Abrechnung'!D33="",0,1)</f>
        <v>0</v>
      </c>
      <c r="W29" s="146" t="str">
        <f t="shared" si="1"/>
        <v/>
      </c>
      <c r="X29" s="146">
        <f t="shared" si="2"/>
        <v>0</v>
      </c>
      <c r="Y29" s="145" t="str">
        <f t="shared" si="3"/>
        <v/>
      </c>
      <c r="Z29" s="146" t="str">
        <f t="shared" si="4"/>
        <v/>
      </c>
      <c r="AA29" s="146" t="str">
        <f t="shared" si="5"/>
        <v/>
      </c>
      <c r="AB29" s="146" t="str">
        <f t="shared" si="6"/>
        <v/>
      </c>
      <c r="AC29" s="146" t="str">
        <f t="shared" si="7"/>
        <v/>
      </c>
      <c r="AD29" s="160" t="str">
        <f t="shared" si="8"/>
        <v/>
      </c>
      <c r="AE29" s="152" t="str">
        <f t="shared" si="9"/>
        <v/>
      </c>
      <c r="AF29" s="160" t="str">
        <f t="shared" si="10"/>
        <v/>
      </c>
      <c r="AG29" s="160"/>
      <c r="AH29" s="152"/>
      <c r="AI29" s="236"/>
    </row>
    <row r="30" spans="1:35" s="151" customFormat="1" ht="16.899999999999999" customHeight="1">
      <c r="A30" s="161"/>
      <c r="B30" s="162"/>
      <c r="C30" s="163"/>
      <c r="D30" s="164"/>
      <c r="E30" s="282"/>
      <c r="F30" s="262"/>
      <c r="G30" s="153"/>
      <c r="H30" s="155"/>
      <c r="I30" s="260"/>
      <c r="J30" s="155"/>
      <c r="K30" s="211"/>
      <c r="L30" s="154"/>
      <c r="M30" s="155"/>
      <c r="N30" s="165"/>
      <c r="O30" s="155"/>
      <c r="P30" s="261"/>
      <c r="Q30" s="262"/>
      <c r="R30" s="155"/>
      <c r="S30" s="211"/>
      <c r="T30" s="187"/>
      <c r="U30" s="159">
        <f t="shared" si="0"/>
        <v>0</v>
      </c>
      <c r="V30" s="159">
        <f>IF('1045Ed Abrechnung'!D34="",0,1)</f>
        <v>0</v>
      </c>
      <c r="W30" s="146" t="str">
        <f t="shared" si="1"/>
        <v/>
      </c>
      <c r="X30" s="146">
        <f t="shared" si="2"/>
        <v>0</v>
      </c>
      <c r="Y30" s="145" t="str">
        <f t="shared" si="3"/>
        <v/>
      </c>
      <c r="Z30" s="146" t="str">
        <f t="shared" si="4"/>
        <v/>
      </c>
      <c r="AA30" s="146" t="str">
        <f t="shared" si="5"/>
        <v/>
      </c>
      <c r="AB30" s="146" t="str">
        <f t="shared" si="6"/>
        <v/>
      </c>
      <c r="AC30" s="146" t="str">
        <f t="shared" si="7"/>
        <v/>
      </c>
      <c r="AD30" s="160" t="str">
        <f t="shared" si="8"/>
        <v/>
      </c>
      <c r="AE30" s="152" t="str">
        <f t="shared" si="9"/>
        <v/>
      </c>
      <c r="AF30" s="160" t="str">
        <f t="shared" si="10"/>
        <v/>
      </c>
      <c r="AG30" s="160"/>
      <c r="AH30" s="152"/>
      <c r="AI30" s="236"/>
    </row>
    <row r="31" spans="1:35" s="151" customFormat="1" ht="16.899999999999999" customHeight="1">
      <c r="A31" s="161"/>
      <c r="B31" s="162"/>
      <c r="C31" s="163"/>
      <c r="D31" s="164"/>
      <c r="E31" s="282"/>
      <c r="F31" s="262"/>
      <c r="G31" s="153"/>
      <c r="H31" s="155"/>
      <c r="I31" s="260"/>
      <c r="J31" s="155"/>
      <c r="K31" s="211"/>
      <c r="L31" s="154"/>
      <c r="M31" s="155"/>
      <c r="N31" s="165"/>
      <c r="O31" s="155"/>
      <c r="P31" s="261"/>
      <c r="Q31" s="262"/>
      <c r="R31" s="155"/>
      <c r="S31" s="211"/>
      <c r="T31" s="187"/>
      <c r="U31" s="159">
        <f t="shared" si="0"/>
        <v>0</v>
      </c>
      <c r="V31" s="159">
        <f>IF('1045Ed Abrechnung'!D35="",0,1)</f>
        <v>0</v>
      </c>
      <c r="W31" s="146" t="str">
        <f t="shared" si="1"/>
        <v/>
      </c>
      <c r="X31" s="146">
        <f t="shared" si="2"/>
        <v>0</v>
      </c>
      <c r="Y31" s="145" t="str">
        <f t="shared" si="3"/>
        <v/>
      </c>
      <c r="Z31" s="146" t="str">
        <f t="shared" si="4"/>
        <v/>
      </c>
      <c r="AA31" s="146" t="str">
        <f t="shared" si="5"/>
        <v/>
      </c>
      <c r="AB31" s="146" t="str">
        <f t="shared" si="6"/>
        <v/>
      </c>
      <c r="AC31" s="146" t="str">
        <f t="shared" si="7"/>
        <v/>
      </c>
      <c r="AD31" s="160" t="str">
        <f t="shared" si="8"/>
        <v/>
      </c>
      <c r="AE31" s="152" t="str">
        <f t="shared" si="9"/>
        <v/>
      </c>
      <c r="AF31" s="160" t="str">
        <f t="shared" si="10"/>
        <v/>
      </c>
      <c r="AG31" s="160"/>
      <c r="AH31" s="152"/>
      <c r="AI31" s="236"/>
    </row>
    <row r="32" spans="1:35" s="151" customFormat="1" ht="16.899999999999999" customHeight="1">
      <c r="A32" s="161"/>
      <c r="B32" s="162"/>
      <c r="C32" s="163"/>
      <c r="D32" s="164"/>
      <c r="E32" s="282"/>
      <c r="F32" s="262"/>
      <c r="G32" s="153"/>
      <c r="H32" s="155"/>
      <c r="I32" s="260"/>
      <c r="J32" s="155"/>
      <c r="K32" s="211"/>
      <c r="L32" s="154"/>
      <c r="M32" s="155"/>
      <c r="N32" s="165"/>
      <c r="O32" s="155"/>
      <c r="P32" s="261"/>
      <c r="Q32" s="262"/>
      <c r="R32" s="155"/>
      <c r="S32" s="211"/>
      <c r="T32" s="187"/>
      <c r="U32" s="159">
        <f t="shared" si="0"/>
        <v>0</v>
      </c>
      <c r="V32" s="159">
        <f>IF('1045Ed Abrechnung'!D36="",0,1)</f>
        <v>0</v>
      </c>
      <c r="W32" s="146" t="str">
        <f t="shared" si="1"/>
        <v/>
      </c>
      <c r="X32" s="146">
        <f t="shared" si="2"/>
        <v>0</v>
      </c>
      <c r="Y32" s="145" t="str">
        <f t="shared" si="3"/>
        <v/>
      </c>
      <c r="Z32" s="146" t="str">
        <f t="shared" si="4"/>
        <v/>
      </c>
      <c r="AA32" s="146" t="str">
        <f t="shared" si="5"/>
        <v/>
      </c>
      <c r="AB32" s="146" t="str">
        <f t="shared" si="6"/>
        <v/>
      </c>
      <c r="AC32" s="146" t="str">
        <f t="shared" si="7"/>
        <v/>
      </c>
      <c r="AD32" s="160" t="str">
        <f t="shared" si="8"/>
        <v/>
      </c>
      <c r="AE32" s="152" t="str">
        <f t="shared" si="9"/>
        <v/>
      </c>
      <c r="AF32" s="160" t="str">
        <f t="shared" si="10"/>
        <v/>
      </c>
      <c r="AG32" s="160"/>
      <c r="AH32" s="152"/>
      <c r="AI32" s="236"/>
    </row>
    <row r="33" spans="1:35" s="151" customFormat="1" ht="16.899999999999999" customHeight="1">
      <c r="A33" s="161"/>
      <c r="B33" s="162"/>
      <c r="C33" s="163"/>
      <c r="D33" s="164"/>
      <c r="E33" s="282"/>
      <c r="F33" s="262"/>
      <c r="G33" s="153"/>
      <c r="H33" s="155"/>
      <c r="I33" s="260"/>
      <c r="J33" s="155"/>
      <c r="K33" s="211"/>
      <c r="L33" s="154"/>
      <c r="M33" s="155"/>
      <c r="N33" s="165"/>
      <c r="O33" s="155"/>
      <c r="P33" s="261"/>
      <c r="Q33" s="262"/>
      <c r="R33" s="155"/>
      <c r="S33" s="211"/>
      <c r="T33" s="187"/>
      <c r="U33" s="159">
        <f t="shared" si="0"/>
        <v>0</v>
      </c>
      <c r="V33" s="159">
        <f>IF('1045Ed Abrechnung'!D37="",0,1)</f>
        <v>0</v>
      </c>
      <c r="W33" s="146" t="str">
        <f t="shared" si="1"/>
        <v/>
      </c>
      <c r="X33" s="146">
        <f t="shared" si="2"/>
        <v>0</v>
      </c>
      <c r="Y33" s="145" t="str">
        <f t="shared" si="3"/>
        <v/>
      </c>
      <c r="Z33" s="146" t="str">
        <f t="shared" si="4"/>
        <v/>
      </c>
      <c r="AA33" s="146" t="str">
        <f t="shared" si="5"/>
        <v/>
      </c>
      <c r="AB33" s="146" t="str">
        <f t="shared" si="6"/>
        <v/>
      </c>
      <c r="AC33" s="146" t="str">
        <f t="shared" si="7"/>
        <v/>
      </c>
      <c r="AD33" s="160" t="str">
        <f t="shared" si="8"/>
        <v/>
      </c>
      <c r="AE33" s="152" t="str">
        <f t="shared" si="9"/>
        <v/>
      </c>
      <c r="AF33" s="160" t="str">
        <f t="shared" si="10"/>
        <v/>
      </c>
      <c r="AG33" s="160"/>
      <c r="AH33" s="152"/>
      <c r="AI33" s="236"/>
    </row>
    <row r="34" spans="1:35" s="151" customFormat="1" ht="16.899999999999999" customHeight="1">
      <c r="A34" s="161"/>
      <c r="B34" s="162"/>
      <c r="C34" s="163"/>
      <c r="D34" s="164"/>
      <c r="E34" s="282"/>
      <c r="F34" s="262"/>
      <c r="G34" s="153"/>
      <c r="H34" s="155"/>
      <c r="I34" s="260"/>
      <c r="J34" s="155"/>
      <c r="K34" s="211"/>
      <c r="L34" s="154"/>
      <c r="M34" s="155"/>
      <c r="N34" s="165"/>
      <c r="O34" s="155"/>
      <c r="P34" s="261"/>
      <c r="Q34" s="262"/>
      <c r="R34" s="155"/>
      <c r="S34" s="211"/>
      <c r="T34" s="187"/>
      <c r="U34" s="159">
        <f t="shared" si="0"/>
        <v>0</v>
      </c>
      <c r="V34" s="159">
        <f>IF('1045Ed Abrechnung'!D38="",0,1)</f>
        <v>0</v>
      </c>
      <c r="W34" s="146" t="str">
        <f t="shared" si="1"/>
        <v/>
      </c>
      <c r="X34" s="146">
        <f t="shared" si="2"/>
        <v>0</v>
      </c>
      <c r="Y34" s="145" t="str">
        <f t="shared" si="3"/>
        <v/>
      </c>
      <c r="Z34" s="146" t="str">
        <f t="shared" si="4"/>
        <v/>
      </c>
      <c r="AA34" s="146" t="str">
        <f t="shared" si="5"/>
        <v/>
      </c>
      <c r="AB34" s="146" t="str">
        <f t="shared" si="6"/>
        <v/>
      </c>
      <c r="AC34" s="146" t="str">
        <f t="shared" si="7"/>
        <v/>
      </c>
      <c r="AD34" s="160" t="str">
        <f t="shared" si="8"/>
        <v/>
      </c>
      <c r="AE34" s="152" t="str">
        <f t="shared" si="9"/>
        <v/>
      </c>
      <c r="AF34" s="160" t="str">
        <f t="shared" si="10"/>
        <v/>
      </c>
      <c r="AG34" s="160"/>
      <c r="AH34" s="152"/>
      <c r="AI34" s="236"/>
    </row>
    <row r="35" spans="1:35" s="151" customFormat="1" ht="16.899999999999999" customHeight="1">
      <c r="A35" s="161"/>
      <c r="B35" s="162"/>
      <c r="C35" s="163"/>
      <c r="D35" s="164"/>
      <c r="E35" s="282"/>
      <c r="F35" s="262"/>
      <c r="G35" s="153"/>
      <c r="H35" s="155"/>
      <c r="I35" s="260"/>
      <c r="J35" s="155"/>
      <c r="K35" s="211"/>
      <c r="L35" s="154"/>
      <c r="M35" s="155"/>
      <c r="N35" s="165"/>
      <c r="O35" s="155"/>
      <c r="P35" s="261"/>
      <c r="Q35" s="262"/>
      <c r="R35" s="155"/>
      <c r="S35" s="211"/>
      <c r="T35" s="187"/>
      <c r="U35" s="159">
        <f t="shared" si="0"/>
        <v>0</v>
      </c>
      <c r="V35" s="159">
        <f>IF('1045Ed Abrechnung'!D39="",0,1)</f>
        <v>0</v>
      </c>
      <c r="W35" s="146" t="str">
        <f t="shared" si="1"/>
        <v/>
      </c>
      <c r="X35" s="146">
        <f t="shared" si="2"/>
        <v>0</v>
      </c>
      <c r="Y35" s="145" t="str">
        <f t="shared" si="3"/>
        <v/>
      </c>
      <c r="Z35" s="146" t="str">
        <f t="shared" si="4"/>
        <v/>
      </c>
      <c r="AA35" s="146" t="str">
        <f t="shared" si="5"/>
        <v/>
      </c>
      <c r="AB35" s="146" t="str">
        <f t="shared" si="6"/>
        <v/>
      </c>
      <c r="AC35" s="146" t="str">
        <f t="shared" si="7"/>
        <v/>
      </c>
      <c r="AD35" s="160" t="str">
        <f t="shared" si="8"/>
        <v/>
      </c>
      <c r="AE35" s="152" t="str">
        <f t="shared" si="9"/>
        <v/>
      </c>
      <c r="AF35" s="160" t="str">
        <f t="shared" si="10"/>
        <v/>
      </c>
      <c r="AG35" s="160"/>
      <c r="AH35" s="152"/>
      <c r="AI35" s="236"/>
    </row>
    <row r="36" spans="1:35" s="151" customFormat="1" ht="16.899999999999999" customHeight="1">
      <c r="A36" s="161"/>
      <c r="B36" s="162"/>
      <c r="C36" s="163"/>
      <c r="D36" s="164"/>
      <c r="E36" s="282"/>
      <c r="F36" s="262"/>
      <c r="G36" s="153"/>
      <c r="H36" s="155"/>
      <c r="I36" s="260"/>
      <c r="J36" s="155"/>
      <c r="K36" s="211"/>
      <c r="L36" s="154"/>
      <c r="M36" s="155"/>
      <c r="N36" s="165"/>
      <c r="O36" s="155"/>
      <c r="P36" s="261"/>
      <c r="Q36" s="262"/>
      <c r="R36" s="155"/>
      <c r="S36" s="211"/>
      <c r="T36" s="187"/>
      <c r="U36" s="159">
        <f t="shared" si="0"/>
        <v>0</v>
      </c>
      <c r="V36" s="159">
        <f>IF('1045Ed Abrechnung'!D40="",0,1)</f>
        <v>0</v>
      </c>
      <c r="W36" s="146" t="str">
        <f t="shared" si="1"/>
        <v/>
      </c>
      <c r="X36" s="146">
        <f t="shared" si="2"/>
        <v>0</v>
      </c>
      <c r="Y36" s="145" t="str">
        <f t="shared" si="3"/>
        <v/>
      </c>
      <c r="Z36" s="146" t="str">
        <f t="shared" si="4"/>
        <v/>
      </c>
      <c r="AA36" s="146" t="str">
        <f t="shared" si="5"/>
        <v/>
      </c>
      <c r="AB36" s="146" t="str">
        <f t="shared" si="6"/>
        <v/>
      </c>
      <c r="AC36" s="146" t="str">
        <f t="shared" si="7"/>
        <v/>
      </c>
      <c r="AD36" s="160" t="str">
        <f t="shared" si="8"/>
        <v/>
      </c>
      <c r="AE36" s="152" t="str">
        <f t="shared" si="9"/>
        <v/>
      </c>
      <c r="AF36" s="160" t="str">
        <f t="shared" si="10"/>
        <v/>
      </c>
      <c r="AG36" s="160"/>
      <c r="AH36" s="152"/>
      <c r="AI36" s="236"/>
    </row>
    <row r="37" spans="1:35" s="151" customFormat="1" ht="16.899999999999999" customHeight="1">
      <c r="A37" s="161"/>
      <c r="B37" s="162"/>
      <c r="C37" s="163"/>
      <c r="D37" s="164"/>
      <c r="E37" s="282"/>
      <c r="F37" s="262"/>
      <c r="G37" s="153"/>
      <c r="H37" s="155"/>
      <c r="I37" s="260"/>
      <c r="J37" s="155"/>
      <c r="K37" s="211"/>
      <c r="L37" s="154"/>
      <c r="M37" s="155"/>
      <c r="N37" s="165"/>
      <c r="O37" s="155"/>
      <c r="P37" s="261"/>
      <c r="Q37" s="262"/>
      <c r="R37" s="155"/>
      <c r="S37" s="211"/>
      <c r="T37" s="187"/>
      <c r="U37" s="159">
        <f t="shared" si="0"/>
        <v>0</v>
      </c>
      <c r="V37" s="159">
        <f>IF('1045Ed Abrechnung'!D41="",0,1)</f>
        <v>0</v>
      </c>
      <c r="W37" s="146" t="str">
        <f t="shared" si="1"/>
        <v/>
      </c>
      <c r="X37" s="146">
        <f t="shared" si="2"/>
        <v>0</v>
      </c>
      <c r="Y37" s="145" t="str">
        <f t="shared" si="3"/>
        <v/>
      </c>
      <c r="Z37" s="146" t="str">
        <f t="shared" si="4"/>
        <v/>
      </c>
      <c r="AA37" s="146" t="str">
        <f t="shared" si="5"/>
        <v/>
      </c>
      <c r="AB37" s="146" t="str">
        <f t="shared" si="6"/>
        <v/>
      </c>
      <c r="AC37" s="146" t="str">
        <f t="shared" si="7"/>
        <v/>
      </c>
      <c r="AD37" s="160" t="str">
        <f t="shared" si="8"/>
        <v/>
      </c>
      <c r="AE37" s="152" t="str">
        <f t="shared" si="9"/>
        <v/>
      </c>
      <c r="AF37" s="160" t="str">
        <f t="shared" si="10"/>
        <v/>
      </c>
      <c r="AG37" s="160"/>
      <c r="AH37" s="152"/>
      <c r="AI37" s="236"/>
    </row>
    <row r="38" spans="1:35" s="151" customFormat="1" ht="16.899999999999999" customHeight="1">
      <c r="A38" s="161"/>
      <c r="B38" s="162"/>
      <c r="C38" s="163"/>
      <c r="D38" s="164"/>
      <c r="E38" s="282"/>
      <c r="F38" s="262"/>
      <c r="G38" s="153"/>
      <c r="H38" s="155"/>
      <c r="I38" s="260"/>
      <c r="J38" s="155"/>
      <c r="K38" s="211"/>
      <c r="L38" s="154"/>
      <c r="M38" s="155"/>
      <c r="N38" s="165"/>
      <c r="O38" s="155"/>
      <c r="P38" s="261"/>
      <c r="Q38" s="262"/>
      <c r="R38" s="155"/>
      <c r="S38" s="211"/>
      <c r="T38" s="187"/>
      <c r="U38" s="159">
        <f t="shared" si="0"/>
        <v>0</v>
      </c>
      <c r="V38" s="159">
        <f>IF('1045Ed Abrechnung'!D42="",0,1)</f>
        <v>0</v>
      </c>
      <c r="W38" s="146" t="str">
        <f t="shared" si="1"/>
        <v/>
      </c>
      <c r="X38" s="146">
        <f t="shared" si="2"/>
        <v>0</v>
      </c>
      <c r="Y38" s="145" t="str">
        <f t="shared" si="3"/>
        <v/>
      </c>
      <c r="Z38" s="146" t="str">
        <f t="shared" si="4"/>
        <v/>
      </c>
      <c r="AA38" s="146" t="str">
        <f t="shared" si="5"/>
        <v/>
      </c>
      <c r="AB38" s="146" t="str">
        <f t="shared" si="6"/>
        <v/>
      </c>
      <c r="AC38" s="146" t="str">
        <f t="shared" si="7"/>
        <v/>
      </c>
      <c r="AD38" s="160" t="str">
        <f t="shared" si="8"/>
        <v/>
      </c>
      <c r="AE38" s="152" t="str">
        <f t="shared" si="9"/>
        <v/>
      </c>
      <c r="AF38" s="160" t="str">
        <f t="shared" si="10"/>
        <v/>
      </c>
      <c r="AG38" s="160"/>
      <c r="AH38" s="152"/>
      <c r="AI38" s="236"/>
    </row>
    <row r="39" spans="1:35" s="151" customFormat="1" ht="16.899999999999999" customHeight="1">
      <c r="A39" s="161"/>
      <c r="B39" s="162"/>
      <c r="C39" s="163"/>
      <c r="D39" s="164"/>
      <c r="E39" s="282"/>
      <c r="F39" s="262"/>
      <c r="G39" s="153"/>
      <c r="H39" s="155"/>
      <c r="I39" s="260"/>
      <c r="J39" s="155"/>
      <c r="K39" s="211"/>
      <c r="L39" s="154"/>
      <c r="M39" s="155"/>
      <c r="N39" s="165"/>
      <c r="O39" s="155"/>
      <c r="P39" s="261"/>
      <c r="Q39" s="262"/>
      <c r="R39" s="155"/>
      <c r="S39" s="211"/>
      <c r="T39" s="187"/>
      <c r="U39" s="159">
        <f t="shared" si="0"/>
        <v>0</v>
      </c>
      <c r="V39" s="159">
        <f>IF('1045Ed Abrechnung'!D43="",0,1)</f>
        <v>0</v>
      </c>
      <c r="W39" s="146" t="str">
        <f t="shared" si="1"/>
        <v/>
      </c>
      <c r="X39" s="146">
        <f t="shared" si="2"/>
        <v>0</v>
      </c>
      <c r="Y39" s="145" t="str">
        <f t="shared" si="3"/>
        <v/>
      </c>
      <c r="Z39" s="146" t="str">
        <f t="shared" si="4"/>
        <v/>
      </c>
      <c r="AA39" s="146" t="str">
        <f t="shared" si="5"/>
        <v/>
      </c>
      <c r="AB39" s="146" t="str">
        <f t="shared" si="6"/>
        <v/>
      </c>
      <c r="AC39" s="146" t="str">
        <f t="shared" si="7"/>
        <v/>
      </c>
      <c r="AD39" s="160" t="str">
        <f t="shared" si="8"/>
        <v/>
      </c>
      <c r="AE39" s="152" t="str">
        <f t="shared" si="9"/>
        <v/>
      </c>
      <c r="AF39" s="160" t="str">
        <f t="shared" si="10"/>
        <v/>
      </c>
      <c r="AG39" s="160"/>
      <c r="AH39" s="152"/>
      <c r="AI39" s="236"/>
    </row>
    <row r="40" spans="1:35" s="151" customFormat="1" ht="16.899999999999999" customHeight="1">
      <c r="A40" s="161"/>
      <c r="B40" s="162"/>
      <c r="C40" s="163"/>
      <c r="D40" s="164"/>
      <c r="E40" s="282"/>
      <c r="F40" s="262"/>
      <c r="G40" s="153"/>
      <c r="H40" s="155"/>
      <c r="I40" s="260"/>
      <c r="J40" s="155"/>
      <c r="K40" s="211"/>
      <c r="L40" s="154"/>
      <c r="M40" s="155"/>
      <c r="N40" s="165"/>
      <c r="O40" s="155"/>
      <c r="P40" s="261"/>
      <c r="Q40" s="262"/>
      <c r="R40" s="155"/>
      <c r="S40" s="211"/>
      <c r="T40" s="187"/>
      <c r="U40" s="159">
        <f t="shared" ref="U40:U71" si="11">IF(U$2-YEAR(D40)&lt;U$3,0,1)</f>
        <v>0</v>
      </c>
      <c r="V40" s="159">
        <f>IF('1045Ed Abrechnung'!D44="",0,1)</f>
        <v>0</v>
      </c>
      <c r="W40" s="146" t="str">
        <f t="shared" ref="W40:W71" si="12">IF(AND(A40="",B40="",C40=""),"",ROUND((J40+I40)/(U$4-(J40+I40))*100,2))</f>
        <v/>
      </c>
      <c r="X40" s="146">
        <f t="shared" ref="X40:X71" si="13">ROUND(G40,0)/12</f>
        <v>0</v>
      </c>
      <c r="Y40" s="145" t="str">
        <f t="shared" ref="Y40:Y71" si="14">IF(AND(A40="",B40="",C40=""),"",ROUND((U$4-(J40+I40))*K40/60,1))</f>
        <v/>
      </c>
      <c r="Z40" s="146" t="str">
        <f t="shared" ref="Z40:Z71" si="15">IF(OR(AND(A40="",B40="",C40=""),F40=0,F40=""),"",ROUND((1+W40/100)*X40*F40,2))</f>
        <v/>
      </c>
      <c r="AA40" s="146" t="str">
        <f t="shared" ref="AA40:AA71" si="16">IF(OR(AND(A40="",B40="",C40=""),F40=0,F40="",K40=0,K40=""),"",ROUND((1+W40/100)*(H40/(U$4*K40/5)+X40*F40),2))</f>
        <v/>
      </c>
      <c r="AB40" s="146" t="str">
        <f t="shared" ref="AB40:AB71" si="17">IF(OR(AND(A40="",B40="",C40=""),E40=0,E40="",Y40=0,Y40=""),"",ROUND((X40*E40/Y40),2))</f>
        <v/>
      </c>
      <c r="AC40" s="146" t="str">
        <f t="shared" ref="AC40:AC71" si="18">IF(OR(AND(A40="",B40="",C40=""),E40=0,E40="",Y40=0,Y40=""),"",ROUND((H40/(12*X40*E40)+1)*X40*E40/Y40,2))</f>
        <v/>
      </c>
      <c r="AD40" s="160" t="str">
        <f t="shared" ref="AD40:AD71" si="19">IF(OR(AND(A40="",B40="",C40=""),Y40=0,Y40=""),"",ROUND((AD$4) / Y40,1))</f>
        <v/>
      </c>
      <c r="AE40" s="152" t="str">
        <f t="shared" ref="AE40:AE71" si="20">IF(OR(AND(A40="",B40="",C40=""),U$4=""),"",IF(AND(F40&gt;0,H40&gt;0),AA40, IF(F40&gt;0,Z40, IF(AND(E40&gt;0,H40&gt;0),AC40,AB40))))</f>
        <v/>
      </c>
      <c r="AF40" s="160" t="str">
        <f t="shared" si="10"/>
        <v/>
      </c>
      <c r="AG40" s="160"/>
      <c r="AH40" s="152"/>
      <c r="AI40" s="236"/>
    </row>
    <row r="41" spans="1:35" s="151" customFormat="1" ht="16.899999999999999" customHeight="1">
      <c r="A41" s="161"/>
      <c r="B41" s="162"/>
      <c r="C41" s="163"/>
      <c r="D41" s="164"/>
      <c r="E41" s="282"/>
      <c r="F41" s="262"/>
      <c r="G41" s="153"/>
      <c r="H41" s="155"/>
      <c r="I41" s="260"/>
      <c r="J41" s="155"/>
      <c r="K41" s="211"/>
      <c r="L41" s="154"/>
      <c r="M41" s="155"/>
      <c r="N41" s="165"/>
      <c r="O41" s="155"/>
      <c r="P41" s="261"/>
      <c r="Q41" s="262"/>
      <c r="R41" s="155"/>
      <c r="S41" s="211"/>
      <c r="T41" s="187"/>
      <c r="U41" s="159">
        <f t="shared" si="11"/>
        <v>0</v>
      </c>
      <c r="V41" s="159">
        <f>IF('1045Ed Abrechnung'!D45="",0,1)</f>
        <v>0</v>
      </c>
      <c r="W41" s="146" t="str">
        <f t="shared" si="12"/>
        <v/>
      </c>
      <c r="X41" s="146">
        <f t="shared" si="13"/>
        <v>0</v>
      </c>
      <c r="Y41" s="145" t="str">
        <f t="shared" si="14"/>
        <v/>
      </c>
      <c r="Z41" s="146" t="str">
        <f t="shared" si="15"/>
        <v/>
      </c>
      <c r="AA41" s="146" t="str">
        <f t="shared" si="16"/>
        <v/>
      </c>
      <c r="AB41" s="146" t="str">
        <f t="shared" si="17"/>
        <v/>
      </c>
      <c r="AC41" s="146" t="str">
        <f t="shared" si="18"/>
        <v/>
      </c>
      <c r="AD41" s="160" t="str">
        <f t="shared" si="19"/>
        <v/>
      </c>
      <c r="AE41" s="152" t="str">
        <f t="shared" si="20"/>
        <v/>
      </c>
      <c r="AF41" s="160" t="str">
        <f t="shared" si="10"/>
        <v/>
      </c>
      <c r="AG41" s="160"/>
      <c r="AH41" s="152"/>
      <c r="AI41" s="236"/>
    </row>
    <row r="42" spans="1:35" s="151" customFormat="1" ht="16.899999999999999" customHeight="1">
      <c r="A42" s="161"/>
      <c r="B42" s="162"/>
      <c r="C42" s="163"/>
      <c r="D42" s="164"/>
      <c r="E42" s="282"/>
      <c r="F42" s="262"/>
      <c r="G42" s="153"/>
      <c r="H42" s="155"/>
      <c r="I42" s="260"/>
      <c r="J42" s="155"/>
      <c r="K42" s="211"/>
      <c r="L42" s="154"/>
      <c r="M42" s="155"/>
      <c r="N42" s="165"/>
      <c r="O42" s="155"/>
      <c r="P42" s="261"/>
      <c r="Q42" s="262"/>
      <c r="R42" s="155"/>
      <c r="S42" s="211"/>
      <c r="T42" s="187"/>
      <c r="U42" s="159">
        <f t="shared" si="11"/>
        <v>0</v>
      </c>
      <c r="V42" s="159">
        <f>IF('1045Ed Abrechnung'!D46="",0,1)</f>
        <v>0</v>
      </c>
      <c r="W42" s="146" t="str">
        <f t="shared" si="12"/>
        <v/>
      </c>
      <c r="X42" s="146">
        <f t="shared" si="13"/>
        <v>0</v>
      </c>
      <c r="Y42" s="145" t="str">
        <f t="shared" si="14"/>
        <v/>
      </c>
      <c r="Z42" s="146" t="str">
        <f t="shared" si="15"/>
        <v/>
      </c>
      <c r="AA42" s="146" t="str">
        <f t="shared" si="16"/>
        <v/>
      </c>
      <c r="AB42" s="146" t="str">
        <f t="shared" si="17"/>
        <v/>
      </c>
      <c r="AC42" s="146" t="str">
        <f t="shared" si="18"/>
        <v/>
      </c>
      <c r="AD42" s="160" t="str">
        <f t="shared" si="19"/>
        <v/>
      </c>
      <c r="AE42" s="152" t="str">
        <f t="shared" si="20"/>
        <v/>
      </c>
      <c r="AF42" s="160" t="str">
        <f t="shared" si="10"/>
        <v/>
      </c>
      <c r="AG42" s="160"/>
      <c r="AH42" s="152"/>
      <c r="AI42" s="236"/>
    </row>
    <row r="43" spans="1:35" s="151" customFormat="1" ht="16.899999999999999" customHeight="1">
      <c r="A43" s="161"/>
      <c r="B43" s="162"/>
      <c r="C43" s="163"/>
      <c r="D43" s="164"/>
      <c r="E43" s="282"/>
      <c r="F43" s="262"/>
      <c r="G43" s="153"/>
      <c r="H43" s="155"/>
      <c r="I43" s="260"/>
      <c r="J43" s="155"/>
      <c r="K43" s="211"/>
      <c r="L43" s="154"/>
      <c r="M43" s="155"/>
      <c r="N43" s="165"/>
      <c r="O43" s="155"/>
      <c r="P43" s="261"/>
      <c r="Q43" s="262"/>
      <c r="R43" s="155"/>
      <c r="S43" s="211"/>
      <c r="T43" s="187"/>
      <c r="U43" s="159">
        <f t="shared" si="11"/>
        <v>0</v>
      </c>
      <c r="V43" s="159">
        <f>IF('1045Ed Abrechnung'!D47="",0,1)</f>
        <v>0</v>
      </c>
      <c r="W43" s="146" t="str">
        <f t="shared" si="12"/>
        <v/>
      </c>
      <c r="X43" s="146">
        <f t="shared" si="13"/>
        <v>0</v>
      </c>
      <c r="Y43" s="145" t="str">
        <f t="shared" si="14"/>
        <v/>
      </c>
      <c r="Z43" s="146" t="str">
        <f t="shared" si="15"/>
        <v/>
      </c>
      <c r="AA43" s="146" t="str">
        <f t="shared" si="16"/>
        <v/>
      </c>
      <c r="AB43" s="146" t="str">
        <f t="shared" si="17"/>
        <v/>
      </c>
      <c r="AC43" s="146" t="str">
        <f t="shared" si="18"/>
        <v/>
      </c>
      <c r="AD43" s="160" t="str">
        <f t="shared" si="19"/>
        <v/>
      </c>
      <c r="AE43" s="152" t="str">
        <f t="shared" si="20"/>
        <v/>
      </c>
      <c r="AF43" s="160" t="str">
        <f t="shared" si="10"/>
        <v/>
      </c>
      <c r="AG43" s="160"/>
      <c r="AH43" s="152"/>
      <c r="AI43" s="236"/>
    </row>
    <row r="44" spans="1:35" s="151" customFormat="1" ht="16.899999999999999" customHeight="1">
      <c r="A44" s="161"/>
      <c r="B44" s="162"/>
      <c r="C44" s="163"/>
      <c r="D44" s="164"/>
      <c r="E44" s="282"/>
      <c r="F44" s="262"/>
      <c r="G44" s="153"/>
      <c r="H44" s="155"/>
      <c r="I44" s="260"/>
      <c r="J44" s="155"/>
      <c r="K44" s="211"/>
      <c r="L44" s="154"/>
      <c r="M44" s="155"/>
      <c r="N44" s="165"/>
      <c r="O44" s="155"/>
      <c r="P44" s="261"/>
      <c r="Q44" s="262"/>
      <c r="R44" s="155"/>
      <c r="S44" s="211"/>
      <c r="T44" s="187"/>
      <c r="U44" s="159">
        <f t="shared" si="11"/>
        <v>0</v>
      </c>
      <c r="V44" s="159">
        <f>IF('1045Ed Abrechnung'!D48="",0,1)</f>
        <v>0</v>
      </c>
      <c r="W44" s="146" t="str">
        <f t="shared" si="12"/>
        <v/>
      </c>
      <c r="X44" s="146">
        <f t="shared" si="13"/>
        <v>0</v>
      </c>
      <c r="Y44" s="145" t="str">
        <f t="shared" si="14"/>
        <v/>
      </c>
      <c r="Z44" s="146" t="str">
        <f t="shared" si="15"/>
        <v/>
      </c>
      <c r="AA44" s="146" t="str">
        <f t="shared" si="16"/>
        <v/>
      </c>
      <c r="AB44" s="146" t="str">
        <f t="shared" si="17"/>
        <v/>
      </c>
      <c r="AC44" s="146" t="str">
        <f t="shared" si="18"/>
        <v/>
      </c>
      <c r="AD44" s="160" t="str">
        <f t="shared" si="19"/>
        <v/>
      </c>
      <c r="AE44" s="152" t="str">
        <f t="shared" si="20"/>
        <v/>
      </c>
      <c r="AF44" s="160" t="str">
        <f t="shared" si="10"/>
        <v/>
      </c>
      <c r="AG44" s="160"/>
      <c r="AH44" s="152"/>
      <c r="AI44" s="236"/>
    </row>
    <row r="45" spans="1:35" s="151" customFormat="1" ht="16.899999999999999" customHeight="1">
      <c r="A45" s="161"/>
      <c r="B45" s="162"/>
      <c r="C45" s="163"/>
      <c r="D45" s="164"/>
      <c r="E45" s="282"/>
      <c r="F45" s="262"/>
      <c r="G45" s="153"/>
      <c r="H45" s="155"/>
      <c r="I45" s="260"/>
      <c r="J45" s="155"/>
      <c r="K45" s="211"/>
      <c r="L45" s="154"/>
      <c r="M45" s="155"/>
      <c r="N45" s="165"/>
      <c r="O45" s="155"/>
      <c r="P45" s="261"/>
      <c r="Q45" s="262"/>
      <c r="R45" s="155"/>
      <c r="S45" s="211"/>
      <c r="T45" s="187"/>
      <c r="U45" s="159">
        <f t="shared" si="11"/>
        <v>0</v>
      </c>
      <c r="V45" s="159">
        <f>IF('1045Ed Abrechnung'!D49="",0,1)</f>
        <v>0</v>
      </c>
      <c r="W45" s="146" t="str">
        <f t="shared" si="12"/>
        <v/>
      </c>
      <c r="X45" s="146">
        <f t="shared" si="13"/>
        <v>0</v>
      </c>
      <c r="Y45" s="145" t="str">
        <f t="shared" si="14"/>
        <v/>
      </c>
      <c r="Z45" s="146" t="str">
        <f t="shared" si="15"/>
        <v/>
      </c>
      <c r="AA45" s="146" t="str">
        <f t="shared" si="16"/>
        <v/>
      </c>
      <c r="AB45" s="146" t="str">
        <f t="shared" si="17"/>
        <v/>
      </c>
      <c r="AC45" s="146" t="str">
        <f t="shared" si="18"/>
        <v/>
      </c>
      <c r="AD45" s="160" t="str">
        <f t="shared" si="19"/>
        <v/>
      </c>
      <c r="AE45" s="152" t="str">
        <f t="shared" si="20"/>
        <v/>
      </c>
      <c r="AF45" s="160" t="str">
        <f t="shared" si="10"/>
        <v/>
      </c>
      <c r="AG45" s="160"/>
      <c r="AH45" s="152"/>
      <c r="AI45" s="236"/>
    </row>
    <row r="46" spans="1:35" s="151" customFormat="1" ht="16.899999999999999" customHeight="1">
      <c r="A46" s="161"/>
      <c r="B46" s="162"/>
      <c r="C46" s="163"/>
      <c r="D46" s="164"/>
      <c r="E46" s="282"/>
      <c r="F46" s="262"/>
      <c r="G46" s="153"/>
      <c r="H46" s="155"/>
      <c r="I46" s="260"/>
      <c r="J46" s="155"/>
      <c r="K46" s="211"/>
      <c r="L46" s="154"/>
      <c r="M46" s="155"/>
      <c r="N46" s="165"/>
      <c r="O46" s="155"/>
      <c r="P46" s="261"/>
      <c r="Q46" s="262"/>
      <c r="R46" s="155"/>
      <c r="S46" s="211"/>
      <c r="T46" s="187"/>
      <c r="U46" s="159">
        <f t="shared" si="11"/>
        <v>0</v>
      </c>
      <c r="V46" s="159">
        <f>IF('1045Ed Abrechnung'!D50="",0,1)</f>
        <v>0</v>
      </c>
      <c r="W46" s="146" t="str">
        <f t="shared" si="12"/>
        <v/>
      </c>
      <c r="X46" s="146">
        <f t="shared" si="13"/>
        <v>0</v>
      </c>
      <c r="Y46" s="145" t="str">
        <f t="shared" si="14"/>
        <v/>
      </c>
      <c r="Z46" s="146" t="str">
        <f t="shared" si="15"/>
        <v/>
      </c>
      <c r="AA46" s="146" t="str">
        <f t="shared" si="16"/>
        <v/>
      </c>
      <c r="AB46" s="146" t="str">
        <f t="shared" si="17"/>
        <v/>
      </c>
      <c r="AC46" s="146" t="str">
        <f t="shared" si="18"/>
        <v/>
      </c>
      <c r="AD46" s="160" t="str">
        <f t="shared" si="19"/>
        <v/>
      </c>
      <c r="AE46" s="152" t="str">
        <f t="shared" si="20"/>
        <v/>
      </c>
      <c r="AF46" s="160" t="str">
        <f t="shared" si="10"/>
        <v/>
      </c>
      <c r="AG46" s="160"/>
      <c r="AH46" s="152"/>
      <c r="AI46" s="236"/>
    </row>
    <row r="47" spans="1:35" s="151" customFormat="1" ht="16.899999999999999" customHeight="1">
      <c r="A47" s="161"/>
      <c r="B47" s="162"/>
      <c r="C47" s="163"/>
      <c r="D47" s="164"/>
      <c r="E47" s="282"/>
      <c r="F47" s="262"/>
      <c r="G47" s="153"/>
      <c r="H47" s="155"/>
      <c r="I47" s="260"/>
      <c r="J47" s="155"/>
      <c r="K47" s="211"/>
      <c r="L47" s="154"/>
      <c r="M47" s="155"/>
      <c r="N47" s="165"/>
      <c r="O47" s="155"/>
      <c r="P47" s="261"/>
      <c r="Q47" s="262"/>
      <c r="R47" s="155"/>
      <c r="S47" s="211"/>
      <c r="T47" s="187"/>
      <c r="U47" s="159">
        <f t="shared" si="11"/>
        <v>0</v>
      </c>
      <c r="V47" s="159">
        <f>IF('1045Ed Abrechnung'!D51="",0,1)</f>
        <v>0</v>
      </c>
      <c r="W47" s="146" t="str">
        <f t="shared" si="12"/>
        <v/>
      </c>
      <c r="X47" s="146">
        <f t="shared" si="13"/>
        <v>0</v>
      </c>
      <c r="Y47" s="145" t="str">
        <f t="shared" si="14"/>
        <v/>
      </c>
      <c r="Z47" s="146" t="str">
        <f t="shared" si="15"/>
        <v/>
      </c>
      <c r="AA47" s="146" t="str">
        <f t="shared" si="16"/>
        <v/>
      </c>
      <c r="AB47" s="146" t="str">
        <f t="shared" si="17"/>
        <v/>
      </c>
      <c r="AC47" s="146" t="str">
        <f t="shared" si="18"/>
        <v/>
      </c>
      <c r="AD47" s="160" t="str">
        <f t="shared" si="19"/>
        <v/>
      </c>
      <c r="AE47" s="152" t="str">
        <f t="shared" si="20"/>
        <v/>
      </c>
      <c r="AF47" s="160" t="str">
        <f t="shared" si="10"/>
        <v/>
      </c>
      <c r="AG47" s="160"/>
      <c r="AH47" s="152"/>
      <c r="AI47" s="236"/>
    </row>
    <row r="48" spans="1:35" s="151" customFormat="1" ht="16.899999999999999" customHeight="1">
      <c r="A48" s="161"/>
      <c r="B48" s="162"/>
      <c r="C48" s="163"/>
      <c r="D48" s="164"/>
      <c r="E48" s="282"/>
      <c r="F48" s="262"/>
      <c r="G48" s="153"/>
      <c r="H48" s="155"/>
      <c r="I48" s="260"/>
      <c r="J48" s="155"/>
      <c r="K48" s="211"/>
      <c r="L48" s="154"/>
      <c r="M48" s="155"/>
      <c r="N48" s="165"/>
      <c r="O48" s="155"/>
      <c r="P48" s="261"/>
      <c r="Q48" s="262"/>
      <c r="R48" s="155"/>
      <c r="S48" s="211"/>
      <c r="T48" s="187"/>
      <c r="U48" s="159">
        <f t="shared" si="11"/>
        <v>0</v>
      </c>
      <c r="V48" s="159">
        <f>IF('1045Ed Abrechnung'!D52="",0,1)</f>
        <v>0</v>
      </c>
      <c r="W48" s="146" t="str">
        <f t="shared" si="12"/>
        <v/>
      </c>
      <c r="X48" s="146">
        <f t="shared" si="13"/>
        <v>0</v>
      </c>
      <c r="Y48" s="145" t="str">
        <f t="shared" si="14"/>
        <v/>
      </c>
      <c r="Z48" s="146" t="str">
        <f t="shared" si="15"/>
        <v/>
      </c>
      <c r="AA48" s="146" t="str">
        <f t="shared" si="16"/>
        <v/>
      </c>
      <c r="AB48" s="146" t="str">
        <f t="shared" si="17"/>
        <v/>
      </c>
      <c r="AC48" s="146" t="str">
        <f t="shared" si="18"/>
        <v/>
      </c>
      <c r="AD48" s="160" t="str">
        <f t="shared" si="19"/>
        <v/>
      </c>
      <c r="AE48" s="152" t="str">
        <f t="shared" si="20"/>
        <v/>
      </c>
      <c r="AF48" s="160" t="str">
        <f t="shared" si="10"/>
        <v/>
      </c>
      <c r="AG48" s="160"/>
      <c r="AH48" s="152"/>
      <c r="AI48" s="236"/>
    </row>
    <row r="49" spans="1:35" s="151" customFormat="1" ht="16.899999999999999" customHeight="1">
      <c r="A49" s="161"/>
      <c r="B49" s="162"/>
      <c r="C49" s="163"/>
      <c r="D49" s="164"/>
      <c r="E49" s="282"/>
      <c r="F49" s="262"/>
      <c r="G49" s="153"/>
      <c r="H49" s="155"/>
      <c r="I49" s="260"/>
      <c r="J49" s="155"/>
      <c r="K49" s="211"/>
      <c r="L49" s="154"/>
      <c r="M49" s="155"/>
      <c r="N49" s="165"/>
      <c r="O49" s="155"/>
      <c r="P49" s="261"/>
      <c r="Q49" s="262"/>
      <c r="R49" s="155"/>
      <c r="S49" s="211"/>
      <c r="T49" s="187"/>
      <c r="U49" s="159">
        <f t="shared" si="11"/>
        <v>0</v>
      </c>
      <c r="V49" s="159">
        <f>IF('1045Ed Abrechnung'!D53="",0,1)</f>
        <v>0</v>
      </c>
      <c r="W49" s="146" t="str">
        <f t="shared" si="12"/>
        <v/>
      </c>
      <c r="X49" s="146">
        <f t="shared" si="13"/>
        <v>0</v>
      </c>
      <c r="Y49" s="145" t="str">
        <f t="shared" si="14"/>
        <v/>
      </c>
      <c r="Z49" s="146" t="str">
        <f t="shared" si="15"/>
        <v/>
      </c>
      <c r="AA49" s="146" t="str">
        <f t="shared" si="16"/>
        <v/>
      </c>
      <c r="AB49" s="146" t="str">
        <f t="shared" si="17"/>
        <v/>
      </c>
      <c r="AC49" s="146" t="str">
        <f t="shared" si="18"/>
        <v/>
      </c>
      <c r="AD49" s="160" t="str">
        <f t="shared" si="19"/>
        <v/>
      </c>
      <c r="AE49" s="152" t="str">
        <f t="shared" si="20"/>
        <v/>
      </c>
      <c r="AF49" s="160" t="str">
        <f t="shared" si="10"/>
        <v/>
      </c>
      <c r="AG49" s="160"/>
      <c r="AH49" s="152"/>
      <c r="AI49" s="236"/>
    </row>
    <row r="50" spans="1:35" s="151" customFormat="1" ht="16.899999999999999" customHeight="1">
      <c r="A50" s="161"/>
      <c r="B50" s="162"/>
      <c r="C50" s="163"/>
      <c r="D50" s="164"/>
      <c r="E50" s="282"/>
      <c r="F50" s="262"/>
      <c r="G50" s="153"/>
      <c r="H50" s="155"/>
      <c r="I50" s="260"/>
      <c r="J50" s="155"/>
      <c r="K50" s="211"/>
      <c r="L50" s="154"/>
      <c r="M50" s="155"/>
      <c r="N50" s="165"/>
      <c r="O50" s="155"/>
      <c r="P50" s="261"/>
      <c r="Q50" s="262"/>
      <c r="R50" s="155"/>
      <c r="S50" s="211"/>
      <c r="T50" s="187"/>
      <c r="U50" s="159">
        <f t="shared" si="11"/>
        <v>0</v>
      </c>
      <c r="V50" s="159">
        <f>IF('1045Ed Abrechnung'!D54="",0,1)</f>
        <v>0</v>
      </c>
      <c r="W50" s="146" t="str">
        <f t="shared" si="12"/>
        <v/>
      </c>
      <c r="X50" s="146">
        <f t="shared" si="13"/>
        <v>0</v>
      </c>
      <c r="Y50" s="145" t="str">
        <f t="shared" si="14"/>
        <v/>
      </c>
      <c r="Z50" s="146" t="str">
        <f t="shared" si="15"/>
        <v/>
      </c>
      <c r="AA50" s="146" t="str">
        <f t="shared" si="16"/>
        <v/>
      </c>
      <c r="AB50" s="146" t="str">
        <f t="shared" si="17"/>
        <v/>
      </c>
      <c r="AC50" s="146" t="str">
        <f t="shared" si="18"/>
        <v/>
      </c>
      <c r="AD50" s="160" t="str">
        <f t="shared" si="19"/>
        <v/>
      </c>
      <c r="AE50" s="152" t="str">
        <f t="shared" si="20"/>
        <v/>
      </c>
      <c r="AF50" s="160" t="str">
        <f t="shared" si="10"/>
        <v/>
      </c>
      <c r="AG50" s="160"/>
      <c r="AH50" s="152"/>
      <c r="AI50" s="236"/>
    </row>
    <row r="51" spans="1:35" s="151" customFormat="1" ht="16.899999999999999" customHeight="1">
      <c r="A51" s="161"/>
      <c r="B51" s="162"/>
      <c r="C51" s="163"/>
      <c r="D51" s="164"/>
      <c r="E51" s="282"/>
      <c r="F51" s="262"/>
      <c r="G51" s="153"/>
      <c r="H51" s="155"/>
      <c r="I51" s="260"/>
      <c r="J51" s="155"/>
      <c r="K51" s="211"/>
      <c r="L51" s="154"/>
      <c r="M51" s="155"/>
      <c r="N51" s="165"/>
      <c r="O51" s="155"/>
      <c r="P51" s="261"/>
      <c r="Q51" s="262"/>
      <c r="R51" s="155"/>
      <c r="S51" s="211"/>
      <c r="T51" s="187"/>
      <c r="U51" s="159">
        <f t="shared" si="11"/>
        <v>0</v>
      </c>
      <c r="V51" s="159">
        <f>IF('1045Ed Abrechnung'!D55="",0,1)</f>
        <v>0</v>
      </c>
      <c r="W51" s="146" t="str">
        <f t="shared" si="12"/>
        <v/>
      </c>
      <c r="X51" s="146">
        <f t="shared" si="13"/>
        <v>0</v>
      </c>
      <c r="Y51" s="145" t="str">
        <f t="shared" si="14"/>
        <v/>
      </c>
      <c r="Z51" s="146" t="str">
        <f t="shared" si="15"/>
        <v/>
      </c>
      <c r="AA51" s="146" t="str">
        <f t="shared" si="16"/>
        <v/>
      </c>
      <c r="AB51" s="146" t="str">
        <f t="shared" si="17"/>
        <v/>
      </c>
      <c r="AC51" s="146" t="str">
        <f t="shared" si="18"/>
        <v/>
      </c>
      <c r="AD51" s="160" t="str">
        <f t="shared" si="19"/>
        <v/>
      </c>
      <c r="AE51" s="152" t="str">
        <f t="shared" si="20"/>
        <v/>
      </c>
      <c r="AF51" s="160" t="str">
        <f t="shared" si="10"/>
        <v/>
      </c>
      <c r="AG51" s="160"/>
      <c r="AH51" s="152"/>
      <c r="AI51" s="236"/>
    </row>
    <row r="52" spans="1:35" s="151" customFormat="1" ht="16.899999999999999" customHeight="1">
      <c r="A52" s="161"/>
      <c r="B52" s="162"/>
      <c r="C52" s="163"/>
      <c r="D52" s="164"/>
      <c r="E52" s="282"/>
      <c r="F52" s="262"/>
      <c r="G52" s="153"/>
      <c r="H52" s="155"/>
      <c r="I52" s="260"/>
      <c r="J52" s="155"/>
      <c r="K52" s="211"/>
      <c r="L52" s="154"/>
      <c r="M52" s="155"/>
      <c r="N52" s="165"/>
      <c r="O52" s="155"/>
      <c r="P52" s="261"/>
      <c r="Q52" s="262"/>
      <c r="R52" s="155"/>
      <c r="S52" s="211"/>
      <c r="T52" s="187"/>
      <c r="U52" s="159">
        <f t="shared" si="11"/>
        <v>0</v>
      </c>
      <c r="V52" s="159">
        <f>IF('1045Ed Abrechnung'!D56="",0,1)</f>
        <v>0</v>
      </c>
      <c r="W52" s="146" t="str">
        <f t="shared" si="12"/>
        <v/>
      </c>
      <c r="X52" s="146">
        <f t="shared" si="13"/>
        <v>0</v>
      </c>
      <c r="Y52" s="145" t="str">
        <f t="shared" si="14"/>
        <v/>
      </c>
      <c r="Z52" s="146" t="str">
        <f t="shared" si="15"/>
        <v/>
      </c>
      <c r="AA52" s="146" t="str">
        <f t="shared" si="16"/>
        <v/>
      </c>
      <c r="AB52" s="146" t="str">
        <f t="shared" si="17"/>
        <v/>
      </c>
      <c r="AC52" s="146" t="str">
        <f t="shared" si="18"/>
        <v/>
      </c>
      <c r="AD52" s="160" t="str">
        <f t="shared" si="19"/>
        <v/>
      </c>
      <c r="AE52" s="152" t="str">
        <f t="shared" si="20"/>
        <v/>
      </c>
      <c r="AF52" s="160" t="str">
        <f t="shared" si="10"/>
        <v/>
      </c>
      <c r="AG52" s="160"/>
      <c r="AH52" s="152"/>
      <c r="AI52" s="236"/>
    </row>
    <row r="53" spans="1:35" s="151" customFormat="1" ht="16.899999999999999" customHeight="1">
      <c r="A53" s="161"/>
      <c r="B53" s="162"/>
      <c r="C53" s="163"/>
      <c r="D53" s="164"/>
      <c r="E53" s="282"/>
      <c r="F53" s="262"/>
      <c r="G53" s="153"/>
      <c r="H53" s="155"/>
      <c r="I53" s="260"/>
      <c r="J53" s="155"/>
      <c r="K53" s="211"/>
      <c r="L53" s="154"/>
      <c r="M53" s="155"/>
      <c r="N53" s="165"/>
      <c r="O53" s="155"/>
      <c r="P53" s="261"/>
      <c r="Q53" s="262"/>
      <c r="R53" s="155"/>
      <c r="S53" s="211"/>
      <c r="T53" s="187"/>
      <c r="U53" s="159">
        <f t="shared" si="11"/>
        <v>0</v>
      </c>
      <c r="V53" s="159">
        <f>IF('1045Ed Abrechnung'!D57="",0,1)</f>
        <v>0</v>
      </c>
      <c r="W53" s="146" t="str">
        <f t="shared" si="12"/>
        <v/>
      </c>
      <c r="X53" s="146">
        <f t="shared" si="13"/>
        <v>0</v>
      </c>
      <c r="Y53" s="145" t="str">
        <f t="shared" si="14"/>
        <v/>
      </c>
      <c r="Z53" s="146" t="str">
        <f t="shared" si="15"/>
        <v/>
      </c>
      <c r="AA53" s="146" t="str">
        <f t="shared" si="16"/>
        <v/>
      </c>
      <c r="AB53" s="146" t="str">
        <f t="shared" si="17"/>
        <v/>
      </c>
      <c r="AC53" s="146" t="str">
        <f t="shared" si="18"/>
        <v/>
      </c>
      <c r="AD53" s="160" t="str">
        <f t="shared" si="19"/>
        <v/>
      </c>
      <c r="AE53" s="152" t="str">
        <f t="shared" si="20"/>
        <v/>
      </c>
      <c r="AF53" s="160" t="str">
        <f t="shared" si="10"/>
        <v/>
      </c>
      <c r="AG53" s="160"/>
      <c r="AH53" s="152"/>
      <c r="AI53" s="236"/>
    </row>
    <row r="54" spans="1:35" s="151" customFormat="1" ht="16.899999999999999" customHeight="1">
      <c r="A54" s="161"/>
      <c r="B54" s="162"/>
      <c r="C54" s="163"/>
      <c r="D54" s="164"/>
      <c r="E54" s="282"/>
      <c r="F54" s="262"/>
      <c r="G54" s="153"/>
      <c r="H54" s="155"/>
      <c r="I54" s="260"/>
      <c r="J54" s="155"/>
      <c r="K54" s="211"/>
      <c r="L54" s="154"/>
      <c r="M54" s="155"/>
      <c r="N54" s="165"/>
      <c r="O54" s="155"/>
      <c r="P54" s="261"/>
      <c r="Q54" s="262"/>
      <c r="R54" s="155"/>
      <c r="S54" s="211"/>
      <c r="T54" s="187"/>
      <c r="U54" s="159">
        <f t="shared" si="11"/>
        <v>0</v>
      </c>
      <c r="V54" s="159">
        <f>IF('1045Ed Abrechnung'!D58="",0,1)</f>
        <v>0</v>
      </c>
      <c r="W54" s="146" t="str">
        <f t="shared" si="12"/>
        <v/>
      </c>
      <c r="X54" s="146">
        <f t="shared" si="13"/>
        <v>0</v>
      </c>
      <c r="Y54" s="145" t="str">
        <f t="shared" si="14"/>
        <v/>
      </c>
      <c r="Z54" s="146" t="str">
        <f t="shared" si="15"/>
        <v/>
      </c>
      <c r="AA54" s="146" t="str">
        <f t="shared" si="16"/>
        <v/>
      </c>
      <c r="AB54" s="146" t="str">
        <f t="shared" si="17"/>
        <v/>
      </c>
      <c r="AC54" s="146" t="str">
        <f t="shared" si="18"/>
        <v/>
      </c>
      <c r="AD54" s="160" t="str">
        <f t="shared" si="19"/>
        <v/>
      </c>
      <c r="AE54" s="152" t="str">
        <f t="shared" si="20"/>
        <v/>
      </c>
      <c r="AF54" s="160" t="str">
        <f t="shared" si="10"/>
        <v/>
      </c>
      <c r="AG54" s="160"/>
      <c r="AH54" s="152"/>
      <c r="AI54" s="236"/>
    </row>
    <row r="55" spans="1:35" s="151" customFormat="1" ht="16.899999999999999" customHeight="1">
      <c r="A55" s="161"/>
      <c r="B55" s="162"/>
      <c r="C55" s="163"/>
      <c r="D55" s="164"/>
      <c r="E55" s="282"/>
      <c r="F55" s="262"/>
      <c r="G55" s="153"/>
      <c r="H55" s="155"/>
      <c r="I55" s="260"/>
      <c r="J55" s="155"/>
      <c r="K55" s="211"/>
      <c r="L55" s="154"/>
      <c r="M55" s="155"/>
      <c r="N55" s="165"/>
      <c r="O55" s="155"/>
      <c r="P55" s="261"/>
      <c r="Q55" s="262"/>
      <c r="R55" s="155"/>
      <c r="S55" s="211"/>
      <c r="T55" s="187"/>
      <c r="U55" s="159">
        <f t="shared" si="11"/>
        <v>0</v>
      </c>
      <c r="V55" s="159">
        <f>IF('1045Ed Abrechnung'!D59="",0,1)</f>
        <v>0</v>
      </c>
      <c r="W55" s="146" t="str">
        <f t="shared" si="12"/>
        <v/>
      </c>
      <c r="X55" s="146">
        <f t="shared" si="13"/>
        <v>0</v>
      </c>
      <c r="Y55" s="145" t="str">
        <f t="shared" si="14"/>
        <v/>
      </c>
      <c r="Z55" s="146" t="str">
        <f t="shared" si="15"/>
        <v/>
      </c>
      <c r="AA55" s="146" t="str">
        <f t="shared" si="16"/>
        <v/>
      </c>
      <c r="AB55" s="146" t="str">
        <f t="shared" si="17"/>
        <v/>
      </c>
      <c r="AC55" s="146" t="str">
        <f t="shared" si="18"/>
        <v/>
      </c>
      <c r="AD55" s="160" t="str">
        <f t="shared" si="19"/>
        <v/>
      </c>
      <c r="AE55" s="152" t="str">
        <f t="shared" si="20"/>
        <v/>
      </c>
      <c r="AF55" s="160" t="str">
        <f t="shared" si="10"/>
        <v/>
      </c>
      <c r="AG55" s="160"/>
      <c r="AH55" s="152"/>
      <c r="AI55" s="236"/>
    </row>
    <row r="56" spans="1:35" s="151" customFormat="1" ht="16.899999999999999" customHeight="1">
      <c r="A56" s="161"/>
      <c r="B56" s="162"/>
      <c r="C56" s="163"/>
      <c r="D56" s="164"/>
      <c r="E56" s="282"/>
      <c r="F56" s="262"/>
      <c r="G56" s="153"/>
      <c r="H56" s="155"/>
      <c r="I56" s="260"/>
      <c r="J56" s="155"/>
      <c r="K56" s="211"/>
      <c r="L56" s="154"/>
      <c r="M56" s="155"/>
      <c r="N56" s="165"/>
      <c r="O56" s="155"/>
      <c r="P56" s="261"/>
      <c r="Q56" s="262"/>
      <c r="R56" s="155"/>
      <c r="S56" s="211"/>
      <c r="T56" s="187"/>
      <c r="U56" s="159">
        <f t="shared" si="11"/>
        <v>0</v>
      </c>
      <c r="V56" s="159">
        <f>IF('1045Ed Abrechnung'!D60="",0,1)</f>
        <v>0</v>
      </c>
      <c r="W56" s="146" t="str">
        <f t="shared" si="12"/>
        <v/>
      </c>
      <c r="X56" s="146">
        <f t="shared" si="13"/>
        <v>0</v>
      </c>
      <c r="Y56" s="145" t="str">
        <f t="shared" si="14"/>
        <v/>
      </c>
      <c r="Z56" s="146" t="str">
        <f t="shared" si="15"/>
        <v/>
      </c>
      <c r="AA56" s="146" t="str">
        <f t="shared" si="16"/>
        <v/>
      </c>
      <c r="AB56" s="146" t="str">
        <f t="shared" si="17"/>
        <v/>
      </c>
      <c r="AC56" s="146" t="str">
        <f t="shared" si="18"/>
        <v/>
      </c>
      <c r="AD56" s="160" t="str">
        <f t="shared" si="19"/>
        <v/>
      </c>
      <c r="AE56" s="152" t="str">
        <f t="shared" si="20"/>
        <v/>
      </c>
      <c r="AF56" s="160" t="str">
        <f t="shared" si="10"/>
        <v/>
      </c>
      <c r="AG56" s="160"/>
      <c r="AH56" s="152"/>
      <c r="AI56" s="236"/>
    </row>
    <row r="57" spans="1:35" s="151" customFormat="1" ht="16.899999999999999" customHeight="1">
      <c r="A57" s="161"/>
      <c r="B57" s="162"/>
      <c r="C57" s="163"/>
      <c r="D57" s="164"/>
      <c r="E57" s="282"/>
      <c r="F57" s="262"/>
      <c r="G57" s="153"/>
      <c r="H57" s="155"/>
      <c r="I57" s="260"/>
      <c r="J57" s="155"/>
      <c r="K57" s="211"/>
      <c r="L57" s="154"/>
      <c r="M57" s="155"/>
      <c r="N57" s="165"/>
      <c r="O57" s="155"/>
      <c r="P57" s="261"/>
      <c r="Q57" s="262"/>
      <c r="R57" s="155"/>
      <c r="S57" s="211"/>
      <c r="T57" s="187"/>
      <c r="U57" s="159">
        <f t="shared" si="11"/>
        <v>0</v>
      </c>
      <c r="V57" s="159">
        <f>IF('1045Ed Abrechnung'!D61="",0,1)</f>
        <v>0</v>
      </c>
      <c r="W57" s="146" t="str">
        <f t="shared" si="12"/>
        <v/>
      </c>
      <c r="X57" s="146">
        <f t="shared" si="13"/>
        <v>0</v>
      </c>
      <c r="Y57" s="145" t="str">
        <f t="shared" si="14"/>
        <v/>
      </c>
      <c r="Z57" s="146" t="str">
        <f t="shared" si="15"/>
        <v/>
      </c>
      <c r="AA57" s="146" t="str">
        <f t="shared" si="16"/>
        <v/>
      </c>
      <c r="AB57" s="146" t="str">
        <f t="shared" si="17"/>
        <v/>
      </c>
      <c r="AC57" s="146" t="str">
        <f t="shared" si="18"/>
        <v/>
      </c>
      <c r="AD57" s="160" t="str">
        <f t="shared" si="19"/>
        <v/>
      </c>
      <c r="AE57" s="152" t="str">
        <f t="shared" si="20"/>
        <v/>
      </c>
      <c r="AF57" s="160" t="str">
        <f t="shared" si="10"/>
        <v/>
      </c>
      <c r="AG57" s="160"/>
      <c r="AH57" s="152"/>
      <c r="AI57" s="236"/>
    </row>
    <row r="58" spans="1:35" s="151" customFormat="1" ht="16.899999999999999" customHeight="1">
      <c r="A58" s="161"/>
      <c r="B58" s="162"/>
      <c r="C58" s="163"/>
      <c r="D58" s="164"/>
      <c r="E58" s="282"/>
      <c r="F58" s="262"/>
      <c r="G58" s="153"/>
      <c r="H58" s="155"/>
      <c r="I58" s="260"/>
      <c r="J58" s="155"/>
      <c r="K58" s="211"/>
      <c r="L58" s="154"/>
      <c r="M58" s="155"/>
      <c r="N58" s="165"/>
      <c r="O58" s="155"/>
      <c r="P58" s="261"/>
      <c r="Q58" s="262"/>
      <c r="R58" s="155"/>
      <c r="S58" s="211"/>
      <c r="T58" s="187"/>
      <c r="U58" s="159">
        <f t="shared" si="11"/>
        <v>0</v>
      </c>
      <c r="V58" s="159">
        <f>IF('1045Ed Abrechnung'!D62="",0,1)</f>
        <v>0</v>
      </c>
      <c r="W58" s="146" t="str">
        <f t="shared" si="12"/>
        <v/>
      </c>
      <c r="X58" s="146">
        <f t="shared" si="13"/>
        <v>0</v>
      </c>
      <c r="Y58" s="145" t="str">
        <f t="shared" si="14"/>
        <v/>
      </c>
      <c r="Z58" s="146" t="str">
        <f t="shared" si="15"/>
        <v/>
      </c>
      <c r="AA58" s="146" t="str">
        <f t="shared" si="16"/>
        <v/>
      </c>
      <c r="AB58" s="146" t="str">
        <f t="shared" si="17"/>
        <v/>
      </c>
      <c r="AC58" s="146" t="str">
        <f t="shared" si="18"/>
        <v/>
      </c>
      <c r="AD58" s="160" t="str">
        <f t="shared" si="19"/>
        <v/>
      </c>
      <c r="AE58" s="152" t="str">
        <f t="shared" si="20"/>
        <v/>
      </c>
      <c r="AF58" s="160" t="str">
        <f t="shared" si="10"/>
        <v/>
      </c>
      <c r="AG58" s="160"/>
      <c r="AH58" s="152"/>
      <c r="AI58" s="236"/>
    </row>
    <row r="59" spans="1:35" s="151" customFormat="1" ht="16.899999999999999" customHeight="1">
      <c r="A59" s="161"/>
      <c r="B59" s="162"/>
      <c r="C59" s="163"/>
      <c r="D59" s="164"/>
      <c r="E59" s="282"/>
      <c r="F59" s="262"/>
      <c r="G59" s="153"/>
      <c r="H59" s="155"/>
      <c r="I59" s="260"/>
      <c r="J59" s="155"/>
      <c r="K59" s="211"/>
      <c r="L59" s="154"/>
      <c r="M59" s="155"/>
      <c r="N59" s="165"/>
      <c r="O59" s="155"/>
      <c r="P59" s="261"/>
      <c r="Q59" s="262"/>
      <c r="R59" s="155"/>
      <c r="S59" s="211"/>
      <c r="T59" s="187"/>
      <c r="U59" s="159">
        <f t="shared" si="11"/>
        <v>0</v>
      </c>
      <c r="V59" s="159">
        <f>IF('1045Ed Abrechnung'!D63="",0,1)</f>
        <v>0</v>
      </c>
      <c r="W59" s="146" t="str">
        <f t="shared" si="12"/>
        <v/>
      </c>
      <c r="X59" s="146">
        <f t="shared" si="13"/>
        <v>0</v>
      </c>
      <c r="Y59" s="145" t="str">
        <f t="shared" si="14"/>
        <v/>
      </c>
      <c r="Z59" s="146" t="str">
        <f t="shared" si="15"/>
        <v/>
      </c>
      <c r="AA59" s="146" t="str">
        <f t="shared" si="16"/>
        <v/>
      </c>
      <c r="AB59" s="146" t="str">
        <f t="shared" si="17"/>
        <v/>
      </c>
      <c r="AC59" s="146" t="str">
        <f t="shared" si="18"/>
        <v/>
      </c>
      <c r="AD59" s="160" t="str">
        <f t="shared" si="19"/>
        <v/>
      </c>
      <c r="AE59" s="152" t="str">
        <f t="shared" si="20"/>
        <v/>
      </c>
      <c r="AF59" s="160" t="str">
        <f t="shared" si="10"/>
        <v/>
      </c>
      <c r="AG59" s="160"/>
      <c r="AH59" s="152"/>
      <c r="AI59" s="236"/>
    </row>
    <row r="60" spans="1:35" s="151" customFormat="1" ht="16.899999999999999" customHeight="1">
      <c r="A60" s="161"/>
      <c r="B60" s="162"/>
      <c r="C60" s="163"/>
      <c r="D60" s="164"/>
      <c r="E60" s="282"/>
      <c r="F60" s="262"/>
      <c r="G60" s="153"/>
      <c r="H60" s="155"/>
      <c r="I60" s="260"/>
      <c r="J60" s="155"/>
      <c r="K60" s="211"/>
      <c r="L60" s="154"/>
      <c r="M60" s="155"/>
      <c r="N60" s="165"/>
      <c r="O60" s="155"/>
      <c r="P60" s="261"/>
      <c r="Q60" s="262"/>
      <c r="R60" s="155"/>
      <c r="S60" s="211"/>
      <c r="T60" s="187"/>
      <c r="U60" s="159">
        <f t="shared" si="11"/>
        <v>0</v>
      </c>
      <c r="V60" s="159">
        <f>IF('1045Ed Abrechnung'!D64="",0,1)</f>
        <v>0</v>
      </c>
      <c r="W60" s="146" t="str">
        <f t="shared" si="12"/>
        <v/>
      </c>
      <c r="X60" s="146">
        <f t="shared" si="13"/>
        <v>0</v>
      </c>
      <c r="Y60" s="145" t="str">
        <f t="shared" si="14"/>
        <v/>
      </c>
      <c r="Z60" s="146" t="str">
        <f t="shared" si="15"/>
        <v/>
      </c>
      <c r="AA60" s="146" t="str">
        <f t="shared" si="16"/>
        <v/>
      </c>
      <c r="AB60" s="146" t="str">
        <f t="shared" si="17"/>
        <v/>
      </c>
      <c r="AC60" s="146" t="str">
        <f t="shared" si="18"/>
        <v/>
      </c>
      <c r="AD60" s="160" t="str">
        <f t="shared" si="19"/>
        <v/>
      </c>
      <c r="AE60" s="152" t="str">
        <f t="shared" si="20"/>
        <v/>
      </c>
      <c r="AF60" s="160" t="str">
        <f t="shared" si="10"/>
        <v/>
      </c>
      <c r="AG60" s="160"/>
      <c r="AH60" s="152"/>
      <c r="AI60" s="236"/>
    </row>
    <row r="61" spans="1:35" s="151" customFormat="1" ht="16.899999999999999" customHeight="1">
      <c r="A61" s="161"/>
      <c r="B61" s="162"/>
      <c r="C61" s="163"/>
      <c r="D61" s="164"/>
      <c r="E61" s="282"/>
      <c r="F61" s="262"/>
      <c r="G61" s="153"/>
      <c r="H61" s="155"/>
      <c r="I61" s="260"/>
      <c r="J61" s="155"/>
      <c r="K61" s="211"/>
      <c r="L61" s="154"/>
      <c r="M61" s="155"/>
      <c r="N61" s="165"/>
      <c r="O61" s="155"/>
      <c r="P61" s="261"/>
      <c r="Q61" s="262"/>
      <c r="R61" s="155"/>
      <c r="S61" s="211"/>
      <c r="T61" s="187"/>
      <c r="U61" s="159">
        <f t="shared" si="11"/>
        <v>0</v>
      </c>
      <c r="V61" s="159">
        <f>IF('1045Ed Abrechnung'!D65="",0,1)</f>
        <v>0</v>
      </c>
      <c r="W61" s="146" t="str">
        <f t="shared" si="12"/>
        <v/>
      </c>
      <c r="X61" s="146">
        <f t="shared" si="13"/>
        <v>0</v>
      </c>
      <c r="Y61" s="145" t="str">
        <f t="shared" si="14"/>
        <v/>
      </c>
      <c r="Z61" s="146" t="str">
        <f t="shared" si="15"/>
        <v/>
      </c>
      <c r="AA61" s="146" t="str">
        <f t="shared" si="16"/>
        <v/>
      </c>
      <c r="AB61" s="146" t="str">
        <f t="shared" si="17"/>
        <v/>
      </c>
      <c r="AC61" s="146" t="str">
        <f t="shared" si="18"/>
        <v/>
      </c>
      <c r="AD61" s="160" t="str">
        <f t="shared" si="19"/>
        <v/>
      </c>
      <c r="AE61" s="152" t="str">
        <f t="shared" si="20"/>
        <v/>
      </c>
      <c r="AF61" s="160" t="str">
        <f t="shared" si="10"/>
        <v/>
      </c>
      <c r="AG61" s="160"/>
      <c r="AH61" s="152"/>
      <c r="AI61" s="236"/>
    </row>
    <row r="62" spans="1:35" s="151" customFormat="1" ht="16.899999999999999" customHeight="1">
      <c r="A62" s="161"/>
      <c r="B62" s="162"/>
      <c r="C62" s="163"/>
      <c r="D62" s="164"/>
      <c r="E62" s="282"/>
      <c r="F62" s="262"/>
      <c r="G62" s="153"/>
      <c r="H62" s="155"/>
      <c r="I62" s="260"/>
      <c r="J62" s="155"/>
      <c r="K62" s="211"/>
      <c r="L62" s="154"/>
      <c r="M62" s="155"/>
      <c r="N62" s="165"/>
      <c r="O62" s="155"/>
      <c r="P62" s="261"/>
      <c r="Q62" s="262"/>
      <c r="R62" s="155"/>
      <c r="S62" s="211"/>
      <c r="T62" s="187"/>
      <c r="U62" s="159">
        <f t="shared" si="11"/>
        <v>0</v>
      </c>
      <c r="V62" s="159">
        <f>IF('1045Ed Abrechnung'!D66="",0,1)</f>
        <v>0</v>
      </c>
      <c r="W62" s="146" t="str">
        <f t="shared" si="12"/>
        <v/>
      </c>
      <c r="X62" s="146">
        <f t="shared" si="13"/>
        <v>0</v>
      </c>
      <c r="Y62" s="145" t="str">
        <f t="shared" si="14"/>
        <v/>
      </c>
      <c r="Z62" s="146" t="str">
        <f t="shared" si="15"/>
        <v/>
      </c>
      <c r="AA62" s="146" t="str">
        <f t="shared" si="16"/>
        <v/>
      </c>
      <c r="AB62" s="146" t="str">
        <f t="shared" si="17"/>
        <v/>
      </c>
      <c r="AC62" s="146" t="str">
        <f t="shared" si="18"/>
        <v/>
      </c>
      <c r="AD62" s="160" t="str">
        <f t="shared" si="19"/>
        <v/>
      </c>
      <c r="AE62" s="152" t="str">
        <f t="shared" si="20"/>
        <v/>
      </c>
      <c r="AF62" s="160" t="str">
        <f t="shared" si="10"/>
        <v/>
      </c>
      <c r="AG62" s="160"/>
      <c r="AH62" s="152"/>
      <c r="AI62" s="236"/>
    </row>
    <row r="63" spans="1:35" s="151" customFormat="1" ht="16.899999999999999" customHeight="1">
      <c r="A63" s="161"/>
      <c r="B63" s="162"/>
      <c r="C63" s="163"/>
      <c r="D63" s="164"/>
      <c r="E63" s="282"/>
      <c r="F63" s="262"/>
      <c r="G63" s="153"/>
      <c r="H63" s="155"/>
      <c r="I63" s="260"/>
      <c r="J63" s="155"/>
      <c r="K63" s="211"/>
      <c r="L63" s="154"/>
      <c r="M63" s="155"/>
      <c r="N63" s="165"/>
      <c r="O63" s="155"/>
      <c r="P63" s="261"/>
      <c r="Q63" s="262"/>
      <c r="R63" s="155"/>
      <c r="S63" s="211"/>
      <c r="T63" s="187"/>
      <c r="U63" s="159">
        <f t="shared" si="11"/>
        <v>0</v>
      </c>
      <c r="V63" s="159">
        <f>IF('1045Ed Abrechnung'!D67="",0,1)</f>
        <v>0</v>
      </c>
      <c r="W63" s="146" t="str">
        <f t="shared" si="12"/>
        <v/>
      </c>
      <c r="X63" s="146">
        <f t="shared" si="13"/>
        <v>0</v>
      </c>
      <c r="Y63" s="145" t="str">
        <f t="shared" si="14"/>
        <v/>
      </c>
      <c r="Z63" s="146" t="str">
        <f t="shared" si="15"/>
        <v/>
      </c>
      <c r="AA63" s="146" t="str">
        <f t="shared" si="16"/>
        <v/>
      </c>
      <c r="AB63" s="146" t="str">
        <f t="shared" si="17"/>
        <v/>
      </c>
      <c r="AC63" s="146" t="str">
        <f t="shared" si="18"/>
        <v/>
      </c>
      <c r="AD63" s="160" t="str">
        <f t="shared" si="19"/>
        <v/>
      </c>
      <c r="AE63" s="152" t="str">
        <f t="shared" si="20"/>
        <v/>
      </c>
      <c r="AF63" s="160" t="str">
        <f t="shared" si="10"/>
        <v/>
      </c>
      <c r="AG63" s="160"/>
      <c r="AH63" s="152"/>
      <c r="AI63" s="236"/>
    </row>
    <row r="64" spans="1:35" s="151" customFormat="1" ht="16.899999999999999" customHeight="1">
      <c r="A64" s="161"/>
      <c r="B64" s="162"/>
      <c r="C64" s="163"/>
      <c r="D64" s="164"/>
      <c r="E64" s="282"/>
      <c r="F64" s="262"/>
      <c r="G64" s="153"/>
      <c r="H64" s="155"/>
      <c r="I64" s="260"/>
      <c r="J64" s="155"/>
      <c r="K64" s="211"/>
      <c r="L64" s="154"/>
      <c r="M64" s="155"/>
      <c r="N64" s="165"/>
      <c r="O64" s="155"/>
      <c r="P64" s="261"/>
      <c r="Q64" s="262"/>
      <c r="R64" s="155"/>
      <c r="S64" s="211"/>
      <c r="T64" s="187"/>
      <c r="U64" s="159">
        <f t="shared" si="11"/>
        <v>0</v>
      </c>
      <c r="V64" s="159">
        <f>IF('1045Ed Abrechnung'!D68="",0,1)</f>
        <v>0</v>
      </c>
      <c r="W64" s="146" t="str">
        <f t="shared" si="12"/>
        <v/>
      </c>
      <c r="X64" s="146">
        <f t="shared" si="13"/>
        <v>0</v>
      </c>
      <c r="Y64" s="145" t="str">
        <f t="shared" si="14"/>
        <v/>
      </c>
      <c r="Z64" s="146" t="str">
        <f t="shared" si="15"/>
        <v/>
      </c>
      <c r="AA64" s="146" t="str">
        <f t="shared" si="16"/>
        <v/>
      </c>
      <c r="AB64" s="146" t="str">
        <f t="shared" si="17"/>
        <v/>
      </c>
      <c r="AC64" s="146" t="str">
        <f t="shared" si="18"/>
        <v/>
      </c>
      <c r="AD64" s="160" t="str">
        <f t="shared" si="19"/>
        <v/>
      </c>
      <c r="AE64" s="152" t="str">
        <f t="shared" si="20"/>
        <v/>
      </c>
      <c r="AF64" s="160" t="str">
        <f t="shared" si="10"/>
        <v/>
      </c>
      <c r="AG64" s="160"/>
      <c r="AH64" s="152"/>
      <c r="AI64" s="236"/>
    </row>
    <row r="65" spans="1:35" s="151" customFormat="1" ht="16.899999999999999" customHeight="1">
      <c r="A65" s="161"/>
      <c r="B65" s="162"/>
      <c r="C65" s="163"/>
      <c r="D65" s="164"/>
      <c r="E65" s="282"/>
      <c r="F65" s="262"/>
      <c r="G65" s="153"/>
      <c r="H65" s="155"/>
      <c r="I65" s="260"/>
      <c r="J65" s="155"/>
      <c r="K65" s="211"/>
      <c r="L65" s="154"/>
      <c r="M65" s="155"/>
      <c r="N65" s="165"/>
      <c r="O65" s="155"/>
      <c r="P65" s="261"/>
      <c r="Q65" s="262"/>
      <c r="R65" s="155"/>
      <c r="S65" s="211"/>
      <c r="T65" s="187"/>
      <c r="U65" s="159">
        <f t="shared" si="11"/>
        <v>0</v>
      </c>
      <c r="V65" s="159">
        <f>IF('1045Ed Abrechnung'!D69="",0,1)</f>
        <v>0</v>
      </c>
      <c r="W65" s="146" t="str">
        <f t="shared" si="12"/>
        <v/>
      </c>
      <c r="X65" s="146">
        <f t="shared" si="13"/>
        <v>0</v>
      </c>
      <c r="Y65" s="145" t="str">
        <f t="shared" si="14"/>
        <v/>
      </c>
      <c r="Z65" s="146" t="str">
        <f t="shared" si="15"/>
        <v/>
      </c>
      <c r="AA65" s="146" t="str">
        <f t="shared" si="16"/>
        <v/>
      </c>
      <c r="AB65" s="146" t="str">
        <f t="shared" si="17"/>
        <v/>
      </c>
      <c r="AC65" s="146" t="str">
        <f t="shared" si="18"/>
        <v/>
      </c>
      <c r="AD65" s="160" t="str">
        <f t="shared" si="19"/>
        <v/>
      </c>
      <c r="AE65" s="152" t="str">
        <f t="shared" si="20"/>
        <v/>
      </c>
      <c r="AF65" s="160" t="str">
        <f t="shared" si="10"/>
        <v/>
      </c>
      <c r="AG65" s="160"/>
      <c r="AH65" s="152"/>
      <c r="AI65" s="236"/>
    </row>
    <row r="66" spans="1:35" s="151" customFormat="1" ht="16.899999999999999" customHeight="1">
      <c r="A66" s="161"/>
      <c r="B66" s="162"/>
      <c r="C66" s="163"/>
      <c r="D66" s="164"/>
      <c r="E66" s="282"/>
      <c r="F66" s="262"/>
      <c r="G66" s="153"/>
      <c r="H66" s="155"/>
      <c r="I66" s="260"/>
      <c r="J66" s="155"/>
      <c r="K66" s="211"/>
      <c r="L66" s="154"/>
      <c r="M66" s="155"/>
      <c r="N66" s="165"/>
      <c r="O66" s="155"/>
      <c r="P66" s="261"/>
      <c r="Q66" s="262"/>
      <c r="R66" s="155"/>
      <c r="S66" s="211"/>
      <c r="T66" s="187"/>
      <c r="U66" s="159">
        <f t="shared" si="11"/>
        <v>0</v>
      </c>
      <c r="V66" s="159">
        <f>IF('1045Ed Abrechnung'!D70="",0,1)</f>
        <v>0</v>
      </c>
      <c r="W66" s="146" t="str">
        <f t="shared" si="12"/>
        <v/>
      </c>
      <c r="X66" s="146">
        <f t="shared" si="13"/>
        <v>0</v>
      </c>
      <c r="Y66" s="145" t="str">
        <f t="shared" si="14"/>
        <v/>
      </c>
      <c r="Z66" s="146" t="str">
        <f t="shared" si="15"/>
        <v/>
      </c>
      <c r="AA66" s="146" t="str">
        <f t="shared" si="16"/>
        <v/>
      </c>
      <c r="AB66" s="146" t="str">
        <f t="shared" si="17"/>
        <v/>
      </c>
      <c r="AC66" s="146" t="str">
        <f t="shared" si="18"/>
        <v/>
      </c>
      <c r="AD66" s="160" t="str">
        <f t="shared" si="19"/>
        <v/>
      </c>
      <c r="AE66" s="152" t="str">
        <f t="shared" si="20"/>
        <v/>
      </c>
      <c r="AF66" s="160" t="str">
        <f t="shared" si="10"/>
        <v/>
      </c>
      <c r="AG66" s="160"/>
      <c r="AH66" s="152"/>
      <c r="AI66" s="236"/>
    </row>
    <row r="67" spans="1:35" s="151" customFormat="1" ht="16.899999999999999" customHeight="1">
      <c r="A67" s="161"/>
      <c r="B67" s="162"/>
      <c r="C67" s="163"/>
      <c r="D67" s="164"/>
      <c r="E67" s="282"/>
      <c r="F67" s="262"/>
      <c r="G67" s="153"/>
      <c r="H67" s="155"/>
      <c r="I67" s="260"/>
      <c r="J67" s="155"/>
      <c r="K67" s="211"/>
      <c r="L67" s="154"/>
      <c r="M67" s="155"/>
      <c r="N67" s="165"/>
      <c r="O67" s="155"/>
      <c r="P67" s="261"/>
      <c r="Q67" s="262"/>
      <c r="R67" s="155"/>
      <c r="S67" s="211"/>
      <c r="T67" s="187"/>
      <c r="U67" s="159">
        <f t="shared" si="11"/>
        <v>0</v>
      </c>
      <c r="V67" s="159">
        <f>IF('1045Ed Abrechnung'!D71="",0,1)</f>
        <v>0</v>
      </c>
      <c r="W67" s="146" t="str">
        <f t="shared" si="12"/>
        <v/>
      </c>
      <c r="X67" s="146">
        <f t="shared" si="13"/>
        <v>0</v>
      </c>
      <c r="Y67" s="145" t="str">
        <f t="shared" si="14"/>
        <v/>
      </c>
      <c r="Z67" s="146" t="str">
        <f t="shared" si="15"/>
        <v/>
      </c>
      <c r="AA67" s="146" t="str">
        <f t="shared" si="16"/>
        <v/>
      </c>
      <c r="AB67" s="146" t="str">
        <f t="shared" si="17"/>
        <v/>
      </c>
      <c r="AC67" s="146" t="str">
        <f t="shared" si="18"/>
        <v/>
      </c>
      <c r="AD67" s="160" t="str">
        <f t="shared" si="19"/>
        <v/>
      </c>
      <c r="AE67" s="152" t="str">
        <f t="shared" si="20"/>
        <v/>
      </c>
      <c r="AF67" s="160" t="str">
        <f t="shared" si="10"/>
        <v/>
      </c>
      <c r="AG67" s="160"/>
      <c r="AH67" s="152"/>
      <c r="AI67" s="236"/>
    </row>
    <row r="68" spans="1:35" s="151" customFormat="1" ht="16.899999999999999" customHeight="1">
      <c r="A68" s="161"/>
      <c r="B68" s="162"/>
      <c r="C68" s="163"/>
      <c r="D68" s="164"/>
      <c r="E68" s="282"/>
      <c r="F68" s="262"/>
      <c r="G68" s="153"/>
      <c r="H68" s="155"/>
      <c r="I68" s="260"/>
      <c r="J68" s="155"/>
      <c r="K68" s="211"/>
      <c r="L68" s="154"/>
      <c r="M68" s="155"/>
      <c r="N68" s="165"/>
      <c r="O68" s="155"/>
      <c r="P68" s="261"/>
      <c r="Q68" s="262"/>
      <c r="R68" s="155"/>
      <c r="S68" s="211"/>
      <c r="T68" s="187"/>
      <c r="U68" s="159">
        <f t="shared" si="11"/>
        <v>0</v>
      </c>
      <c r="V68" s="159">
        <f>IF('1045Ed Abrechnung'!D72="",0,1)</f>
        <v>0</v>
      </c>
      <c r="W68" s="146" t="str">
        <f t="shared" si="12"/>
        <v/>
      </c>
      <c r="X68" s="146">
        <f t="shared" si="13"/>
        <v>0</v>
      </c>
      <c r="Y68" s="145" t="str">
        <f t="shared" si="14"/>
        <v/>
      </c>
      <c r="Z68" s="146" t="str">
        <f t="shared" si="15"/>
        <v/>
      </c>
      <c r="AA68" s="146" t="str">
        <f t="shared" si="16"/>
        <v/>
      </c>
      <c r="AB68" s="146" t="str">
        <f t="shared" si="17"/>
        <v/>
      </c>
      <c r="AC68" s="146" t="str">
        <f t="shared" si="18"/>
        <v/>
      </c>
      <c r="AD68" s="160" t="str">
        <f t="shared" si="19"/>
        <v/>
      </c>
      <c r="AE68" s="152" t="str">
        <f t="shared" si="20"/>
        <v/>
      </c>
      <c r="AF68" s="160" t="str">
        <f t="shared" si="10"/>
        <v/>
      </c>
      <c r="AG68" s="160"/>
      <c r="AH68" s="152"/>
      <c r="AI68" s="236"/>
    </row>
    <row r="69" spans="1:35" s="151" customFormat="1" ht="16.899999999999999" customHeight="1">
      <c r="A69" s="161"/>
      <c r="B69" s="162"/>
      <c r="C69" s="163"/>
      <c r="D69" s="164"/>
      <c r="E69" s="282"/>
      <c r="F69" s="262"/>
      <c r="G69" s="153"/>
      <c r="H69" s="155"/>
      <c r="I69" s="260"/>
      <c r="J69" s="155"/>
      <c r="K69" s="211"/>
      <c r="L69" s="154"/>
      <c r="M69" s="155"/>
      <c r="N69" s="165"/>
      <c r="O69" s="155"/>
      <c r="P69" s="261"/>
      <c r="Q69" s="262"/>
      <c r="R69" s="155"/>
      <c r="S69" s="211"/>
      <c r="T69" s="187"/>
      <c r="U69" s="159">
        <f t="shared" si="11"/>
        <v>0</v>
      </c>
      <c r="V69" s="159">
        <f>IF('1045Ed Abrechnung'!D73="",0,1)</f>
        <v>0</v>
      </c>
      <c r="W69" s="146" t="str">
        <f t="shared" si="12"/>
        <v/>
      </c>
      <c r="X69" s="146">
        <f t="shared" si="13"/>
        <v>0</v>
      </c>
      <c r="Y69" s="145" t="str">
        <f t="shared" si="14"/>
        <v/>
      </c>
      <c r="Z69" s="146" t="str">
        <f t="shared" si="15"/>
        <v/>
      </c>
      <c r="AA69" s="146" t="str">
        <f t="shared" si="16"/>
        <v/>
      </c>
      <c r="AB69" s="146" t="str">
        <f t="shared" si="17"/>
        <v/>
      </c>
      <c r="AC69" s="146" t="str">
        <f t="shared" si="18"/>
        <v/>
      </c>
      <c r="AD69" s="160" t="str">
        <f t="shared" si="19"/>
        <v/>
      </c>
      <c r="AE69" s="152" t="str">
        <f t="shared" si="20"/>
        <v/>
      </c>
      <c r="AF69" s="160" t="str">
        <f t="shared" si="10"/>
        <v/>
      </c>
      <c r="AG69" s="160"/>
      <c r="AH69" s="152"/>
      <c r="AI69" s="236"/>
    </row>
    <row r="70" spans="1:35" s="151" customFormat="1" ht="16.899999999999999" customHeight="1">
      <c r="A70" s="161"/>
      <c r="B70" s="162"/>
      <c r="C70" s="163"/>
      <c r="D70" s="164"/>
      <c r="E70" s="282"/>
      <c r="F70" s="262"/>
      <c r="G70" s="153"/>
      <c r="H70" s="155"/>
      <c r="I70" s="260"/>
      <c r="J70" s="155"/>
      <c r="K70" s="211"/>
      <c r="L70" s="154"/>
      <c r="M70" s="155"/>
      <c r="N70" s="165"/>
      <c r="O70" s="155"/>
      <c r="P70" s="261"/>
      <c r="Q70" s="262"/>
      <c r="R70" s="155"/>
      <c r="S70" s="211"/>
      <c r="T70" s="187"/>
      <c r="U70" s="159">
        <f t="shared" si="11"/>
        <v>0</v>
      </c>
      <c r="V70" s="159">
        <f>IF('1045Ed Abrechnung'!D74="",0,1)</f>
        <v>0</v>
      </c>
      <c r="W70" s="146" t="str">
        <f t="shared" si="12"/>
        <v/>
      </c>
      <c r="X70" s="146">
        <f t="shared" si="13"/>
        <v>0</v>
      </c>
      <c r="Y70" s="145" t="str">
        <f t="shared" si="14"/>
        <v/>
      </c>
      <c r="Z70" s="146" t="str">
        <f t="shared" si="15"/>
        <v/>
      </c>
      <c r="AA70" s="146" t="str">
        <f t="shared" si="16"/>
        <v/>
      </c>
      <c r="AB70" s="146" t="str">
        <f t="shared" si="17"/>
        <v/>
      </c>
      <c r="AC70" s="146" t="str">
        <f t="shared" si="18"/>
        <v/>
      </c>
      <c r="AD70" s="160" t="str">
        <f t="shared" si="19"/>
        <v/>
      </c>
      <c r="AE70" s="152" t="str">
        <f t="shared" si="20"/>
        <v/>
      </c>
      <c r="AF70" s="160" t="str">
        <f t="shared" si="10"/>
        <v/>
      </c>
      <c r="AG70" s="160"/>
      <c r="AH70" s="152"/>
      <c r="AI70" s="236"/>
    </row>
    <row r="71" spans="1:35" s="151" customFormat="1" ht="16.899999999999999" customHeight="1">
      <c r="A71" s="161"/>
      <c r="B71" s="162"/>
      <c r="C71" s="163"/>
      <c r="D71" s="164"/>
      <c r="E71" s="282"/>
      <c r="F71" s="262"/>
      <c r="G71" s="153"/>
      <c r="H71" s="155"/>
      <c r="I71" s="260"/>
      <c r="J71" s="155"/>
      <c r="K71" s="211"/>
      <c r="L71" s="154"/>
      <c r="M71" s="155"/>
      <c r="N71" s="165"/>
      <c r="O71" s="155"/>
      <c r="P71" s="261"/>
      <c r="Q71" s="262"/>
      <c r="R71" s="155"/>
      <c r="S71" s="211"/>
      <c r="T71" s="187"/>
      <c r="U71" s="159">
        <f t="shared" si="11"/>
        <v>0</v>
      </c>
      <c r="V71" s="159">
        <f>IF('1045Ed Abrechnung'!D75="",0,1)</f>
        <v>0</v>
      </c>
      <c r="W71" s="146" t="str">
        <f t="shared" si="12"/>
        <v/>
      </c>
      <c r="X71" s="146">
        <f t="shared" si="13"/>
        <v>0</v>
      </c>
      <c r="Y71" s="145" t="str">
        <f t="shared" si="14"/>
        <v/>
      </c>
      <c r="Z71" s="146" t="str">
        <f t="shared" si="15"/>
        <v/>
      </c>
      <c r="AA71" s="146" t="str">
        <f t="shared" si="16"/>
        <v/>
      </c>
      <c r="AB71" s="146" t="str">
        <f t="shared" si="17"/>
        <v/>
      </c>
      <c r="AC71" s="146" t="str">
        <f t="shared" si="18"/>
        <v/>
      </c>
      <c r="AD71" s="160" t="str">
        <f t="shared" si="19"/>
        <v/>
      </c>
      <c r="AE71" s="152" t="str">
        <f t="shared" si="20"/>
        <v/>
      </c>
      <c r="AF71" s="160" t="str">
        <f t="shared" si="10"/>
        <v/>
      </c>
      <c r="AG71" s="160"/>
      <c r="AH71" s="152"/>
      <c r="AI71" s="236"/>
    </row>
    <row r="72" spans="1:35" s="151" customFormat="1" ht="16.899999999999999" customHeight="1">
      <c r="A72" s="161"/>
      <c r="B72" s="162"/>
      <c r="C72" s="163"/>
      <c r="D72" s="164"/>
      <c r="E72" s="282"/>
      <c r="F72" s="262"/>
      <c r="G72" s="153"/>
      <c r="H72" s="155"/>
      <c r="I72" s="260"/>
      <c r="J72" s="155"/>
      <c r="K72" s="211"/>
      <c r="L72" s="154"/>
      <c r="M72" s="155"/>
      <c r="N72" s="165"/>
      <c r="O72" s="155"/>
      <c r="P72" s="261"/>
      <c r="Q72" s="262"/>
      <c r="R72" s="155"/>
      <c r="S72" s="211"/>
      <c r="T72" s="187"/>
      <c r="U72" s="159">
        <f t="shared" ref="U72:U135" si="21">IF(U$2-YEAR(D72)&lt;U$3,0,1)</f>
        <v>0</v>
      </c>
      <c r="V72" s="159">
        <f>IF('1045Ed Abrechnung'!D76="",0,1)</f>
        <v>0</v>
      </c>
      <c r="W72" s="146" t="str">
        <f t="shared" ref="W72:W135" si="22">IF(AND(A72="",B72="",C72=""),"",ROUND((J72+I72)/(U$4-(J72+I72))*100,2))</f>
        <v/>
      </c>
      <c r="X72" s="146">
        <f t="shared" ref="X72:X135" si="23">ROUND(G72,0)/12</f>
        <v>0</v>
      </c>
      <c r="Y72" s="145" t="str">
        <f t="shared" ref="Y72:Y135" si="24">IF(AND(A72="",B72="",C72=""),"",ROUND((U$4-(J72+I72))*K72/60,1))</f>
        <v/>
      </c>
      <c r="Z72" s="146" t="str">
        <f t="shared" ref="Z72:Z135" si="25">IF(OR(AND(A72="",B72="",C72=""),F72=0,F72=""),"",ROUND((1+W72/100)*X72*F72,2))</f>
        <v/>
      </c>
      <c r="AA72" s="146" t="str">
        <f t="shared" ref="AA72:AA135" si="26">IF(OR(AND(A72="",B72="",C72=""),F72=0,F72="",K72=0,K72=""),"",ROUND((1+W72/100)*(H72/(U$4*K72/5)+X72*F72),2))</f>
        <v/>
      </c>
      <c r="AB72" s="146" t="str">
        <f t="shared" ref="AB72:AB135" si="27">IF(OR(AND(A72="",B72="",C72=""),E72=0,E72="",Y72=0,Y72=""),"",ROUND((X72*E72/Y72),2))</f>
        <v/>
      </c>
      <c r="AC72" s="146" t="str">
        <f t="shared" ref="AC72:AC135" si="28">IF(OR(AND(A72="",B72="",C72=""),E72=0,E72="",Y72=0,Y72=""),"",ROUND((H72/(12*X72*E72)+1)*X72*E72/Y72,2))</f>
        <v/>
      </c>
      <c r="AD72" s="160" t="str">
        <f t="shared" ref="AD72:AD135" si="29">IF(OR(AND(A72="",B72="",C72=""),Y72=0,Y72=""),"",ROUND((AD$4) / Y72,1))</f>
        <v/>
      </c>
      <c r="AE72" s="152" t="str">
        <f t="shared" ref="AE72:AE135" si="30">IF(OR(AND(A72="",B72="",C72=""),U$4=""),"",IF(AND(F72&gt;0,H72&gt;0),AA72, IF(F72&gt;0,Z72, IF(AND(E72&gt;0,H72&gt;0),AC72,AB72))))</f>
        <v/>
      </c>
      <c r="AF72" s="160" t="str">
        <f t="shared" si="10"/>
        <v/>
      </c>
      <c r="AG72" s="160"/>
      <c r="AH72" s="152"/>
      <c r="AI72" s="236"/>
    </row>
    <row r="73" spans="1:35" s="151" customFormat="1" ht="16.899999999999999" customHeight="1">
      <c r="A73" s="161"/>
      <c r="B73" s="162"/>
      <c r="C73" s="163"/>
      <c r="D73" s="164"/>
      <c r="E73" s="282"/>
      <c r="F73" s="262"/>
      <c r="G73" s="153"/>
      <c r="H73" s="155"/>
      <c r="I73" s="260"/>
      <c r="J73" s="155"/>
      <c r="K73" s="211"/>
      <c r="L73" s="154"/>
      <c r="M73" s="155"/>
      <c r="N73" s="165"/>
      <c r="O73" s="155"/>
      <c r="P73" s="261"/>
      <c r="Q73" s="262"/>
      <c r="R73" s="155"/>
      <c r="S73" s="211"/>
      <c r="T73" s="187"/>
      <c r="U73" s="159">
        <f t="shared" si="21"/>
        <v>0</v>
      </c>
      <c r="V73" s="159">
        <f>IF('1045Ed Abrechnung'!D77="",0,1)</f>
        <v>0</v>
      </c>
      <c r="W73" s="146" t="str">
        <f t="shared" si="22"/>
        <v/>
      </c>
      <c r="X73" s="146">
        <f t="shared" si="23"/>
        <v>0</v>
      </c>
      <c r="Y73" s="145" t="str">
        <f t="shared" si="24"/>
        <v/>
      </c>
      <c r="Z73" s="146" t="str">
        <f t="shared" si="25"/>
        <v/>
      </c>
      <c r="AA73" s="146" t="str">
        <f t="shared" si="26"/>
        <v/>
      </c>
      <c r="AB73" s="146" t="str">
        <f t="shared" si="27"/>
        <v/>
      </c>
      <c r="AC73" s="146" t="str">
        <f t="shared" si="28"/>
        <v/>
      </c>
      <c r="AD73" s="160" t="str">
        <f t="shared" si="29"/>
        <v/>
      </c>
      <c r="AE73" s="152" t="str">
        <f t="shared" si="30"/>
        <v/>
      </c>
      <c r="AF73" s="160" t="str">
        <f t="shared" si="10"/>
        <v/>
      </c>
      <c r="AG73" s="160"/>
      <c r="AH73" s="152"/>
      <c r="AI73" s="236"/>
    </row>
    <row r="74" spans="1:35" s="151" customFormat="1" ht="16.899999999999999" customHeight="1">
      <c r="A74" s="161"/>
      <c r="B74" s="162"/>
      <c r="C74" s="163"/>
      <c r="D74" s="164"/>
      <c r="E74" s="282"/>
      <c r="F74" s="262"/>
      <c r="G74" s="153"/>
      <c r="H74" s="155"/>
      <c r="I74" s="260"/>
      <c r="J74" s="155"/>
      <c r="K74" s="211"/>
      <c r="L74" s="154"/>
      <c r="M74" s="155"/>
      <c r="N74" s="165"/>
      <c r="O74" s="155"/>
      <c r="P74" s="261"/>
      <c r="Q74" s="262"/>
      <c r="R74" s="155"/>
      <c r="S74" s="211"/>
      <c r="T74" s="187"/>
      <c r="U74" s="159">
        <f t="shared" si="21"/>
        <v>0</v>
      </c>
      <c r="V74" s="159">
        <f>IF('1045Ed Abrechnung'!D78="",0,1)</f>
        <v>0</v>
      </c>
      <c r="W74" s="146" t="str">
        <f t="shared" si="22"/>
        <v/>
      </c>
      <c r="X74" s="146">
        <f t="shared" si="23"/>
        <v>0</v>
      </c>
      <c r="Y74" s="145" t="str">
        <f t="shared" si="24"/>
        <v/>
      </c>
      <c r="Z74" s="146" t="str">
        <f t="shared" si="25"/>
        <v/>
      </c>
      <c r="AA74" s="146" t="str">
        <f t="shared" si="26"/>
        <v/>
      </c>
      <c r="AB74" s="146" t="str">
        <f t="shared" si="27"/>
        <v/>
      </c>
      <c r="AC74" s="146" t="str">
        <f t="shared" si="28"/>
        <v/>
      </c>
      <c r="AD74" s="160" t="str">
        <f t="shared" si="29"/>
        <v/>
      </c>
      <c r="AE74" s="152" t="str">
        <f t="shared" si="30"/>
        <v/>
      </c>
      <c r="AF74" s="160" t="str">
        <f t="shared" ref="AF74:AF106" si="31">IF(AD74&lt;AE74,AD74,AE74)</f>
        <v/>
      </c>
      <c r="AG74" s="160"/>
      <c r="AH74" s="152"/>
      <c r="AI74" s="236"/>
    </row>
    <row r="75" spans="1:35" s="151" customFormat="1" ht="16.899999999999999" customHeight="1">
      <c r="A75" s="161"/>
      <c r="B75" s="162"/>
      <c r="C75" s="163"/>
      <c r="D75" s="164"/>
      <c r="E75" s="282"/>
      <c r="F75" s="262"/>
      <c r="G75" s="153"/>
      <c r="H75" s="155"/>
      <c r="I75" s="260"/>
      <c r="J75" s="155"/>
      <c r="K75" s="211"/>
      <c r="L75" s="154"/>
      <c r="M75" s="155"/>
      <c r="N75" s="165"/>
      <c r="O75" s="155"/>
      <c r="P75" s="261"/>
      <c r="Q75" s="262"/>
      <c r="R75" s="155"/>
      <c r="S75" s="211"/>
      <c r="T75" s="187"/>
      <c r="U75" s="159">
        <f t="shared" si="21"/>
        <v>0</v>
      </c>
      <c r="V75" s="159">
        <f>IF('1045Ed Abrechnung'!D79="",0,1)</f>
        <v>0</v>
      </c>
      <c r="W75" s="146" t="str">
        <f t="shared" si="22"/>
        <v/>
      </c>
      <c r="X75" s="146">
        <f t="shared" si="23"/>
        <v>0</v>
      </c>
      <c r="Y75" s="145" t="str">
        <f t="shared" si="24"/>
        <v/>
      </c>
      <c r="Z75" s="146" t="str">
        <f t="shared" si="25"/>
        <v/>
      </c>
      <c r="AA75" s="146" t="str">
        <f t="shared" si="26"/>
        <v/>
      </c>
      <c r="AB75" s="146" t="str">
        <f t="shared" si="27"/>
        <v/>
      </c>
      <c r="AC75" s="146" t="str">
        <f t="shared" si="28"/>
        <v/>
      </c>
      <c r="AD75" s="160" t="str">
        <f t="shared" si="29"/>
        <v/>
      </c>
      <c r="AE75" s="152" t="str">
        <f t="shared" si="30"/>
        <v/>
      </c>
      <c r="AF75" s="160" t="str">
        <f t="shared" si="31"/>
        <v/>
      </c>
      <c r="AG75" s="160"/>
      <c r="AH75" s="152"/>
      <c r="AI75" s="236"/>
    </row>
    <row r="76" spans="1:35" s="151" customFormat="1" ht="16.899999999999999" customHeight="1">
      <c r="A76" s="161"/>
      <c r="B76" s="162"/>
      <c r="C76" s="163"/>
      <c r="D76" s="164"/>
      <c r="E76" s="282"/>
      <c r="F76" s="262"/>
      <c r="G76" s="153"/>
      <c r="H76" s="155"/>
      <c r="I76" s="260"/>
      <c r="J76" s="155"/>
      <c r="K76" s="211"/>
      <c r="L76" s="154"/>
      <c r="M76" s="155"/>
      <c r="N76" s="165"/>
      <c r="O76" s="155"/>
      <c r="P76" s="261"/>
      <c r="Q76" s="262"/>
      <c r="R76" s="155"/>
      <c r="S76" s="211"/>
      <c r="T76" s="187"/>
      <c r="U76" s="159">
        <f t="shared" si="21"/>
        <v>0</v>
      </c>
      <c r="V76" s="159">
        <f>IF('1045Ed Abrechnung'!D80="",0,1)</f>
        <v>0</v>
      </c>
      <c r="W76" s="146" t="str">
        <f t="shared" si="22"/>
        <v/>
      </c>
      <c r="X76" s="146">
        <f t="shared" si="23"/>
        <v>0</v>
      </c>
      <c r="Y76" s="145" t="str">
        <f t="shared" si="24"/>
        <v/>
      </c>
      <c r="Z76" s="146" t="str">
        <f t="shared" si="25"/>
        <v/>
      </c>
      <c r="AA76" s="146" t="str">
        <f t="shared" si="26"/>
        <v/>
      </c>
      <c r="AB76" s="146" t="str">
        <f t="shared" si="27"/>
        <v/>
      </c>
      <c r="AC76" s="146" t="str">
        <f t="shared" si="28"/>
        <v/>
      </c>
      <c r="AD76" s="160" t="str">
        <f t="shared" si="29"/>
        <v/>
      </c>
      <c r="AE76" s="152" t="str">
        <f t="shared" si="30"/>
        <v/>
      </c>
      <c r="AF76" s="160" t="str">
        <f t="shared" si="31"/>
        <v/>
      </c>
      <c r="AG76" s="160"/>
      <c r="AH76" s="152"/>
      <c r="AI76" s="236"/>
    </row>
    <row r="77" spans="1:35" s="151" customFormat="1" ht="16.899999999999999" customHeight="1">
      <c r="A77" s="161"/>
      <c r="B77" s="162"/>
      <c r="C77" s="163"/>
      <c r="D77" s="164"/>
      <c r="E77" s="282"/>
      <c r="F77" s="262"/>
      <c r="G77" s="153"/>
      <c r="H77" s="155"/>
      <c r="I77" s="260"/>
      <c r="J77" s="155"/>
      <c r="K77" s="211"/>
      <c r="L77" s="154"/>
      <c r="M77" s="155"/>
      <c r="N77" s="165"/>
      <c r="O77" s="155"/>
      <c r="P77" s="261"/>
      <c r="Q77" s="262"/>
      <c r="R77" s="155"/>
      <c r="S77" s="211"/>
      <c r="T77" s="187"/>
      <c r="U77" s="159">
        <f t="shared" si="21"/>
        <v>0</v>
      </c>
      <c r="V77" s="159">
        <f>IF('1045Ed Abrechnung'!D81="",0,1)</f>
        <v>0</v>
      </c>
      <c r="W77" s="146" t="str">
        <f t="shared" si="22"/>
        <v/>
      </c>
      <c r="X77" s="146">
        <f t="shared" si="23"/>
        <v>0</v>
      </c>
      <c r="Y77" s="145" t="str">
        <f t="shared" si="24"/>
        <v/>
      </c>
      <c r="Z77" s="146" t="str">
        <f t="shared" si="25"/>
        <v/>
      </c>
      <c r="AA77" s="146" t="str">
        <f t="shared" si="26"/>
        <v/>
      </c>
      <c r="AB77" s="146" t="str">
        <f t="shared" si="27"/>
        <v/>
      </c>
      <c r="AC77" s="146" t="str">
        <f t="shared" si="28"/>
        <v/>
      </c>
      <c r="AD77" s="160" t="str">
        <f t="shared" si="29"/>
        <v/>
      </c>
      <c r="AE77" s="152" t="str">
        <f t="shared" si="30"/>
        <v/>
      </c>
      <c r="AF77" s="160" t="str">
        <f t="shared" si="31"/>
        <v/>
      </c>
      <c r="AG77" s="160"/>
      <c r="AH77" s="152"/>
      <c r="AI77" s="236"/>
    </row>
    <row r="78" spans="1:35" s="151" customFormat="1" ht="16.899999999999999" customHeight="1">
      <c r="A78" s="161"/>
      <c r="B78" s="162"/>
      <c r="C78" s="163"/>
      <c r="D78" s="164"/>
      <c r="E78" s="282"/>
      <c r="F78" s="262"/>
      <c r="G78" s="153"/>
      <c r="H78" s="155"/>
      <c r="I78" s="260"/>
      <c r="J78" s="155"/>
      <c r="K78" s="211"/>
      <c r="L78" s="154"/>
      <c r="M78" s="155"/>
      <c r="N78" s="165"/>
      <c r="O78" s="155"/>
      <c r="P78" s="261"/>
      <c r="Q78" s="262"/>
      <c r="R78" s="155"/>
      <c r="S78" s="211"/>
      <c r="T78" s="187"/>
      <c r="U78" s="159">
        <f t="shared" si="21"/>
        <v>0</v>
      </c>
      <c r="V78" s="159">
        <f>IF('1045Ed Abrechnung'!D82="",0,1)</f>
        <v>0</v>
      </c>
      <c r="W78" s="146" t="str">
        <f t="shared" si="22"/>
        <v/>
      </c>
      <c r="X78" s="146">
        <f t="shared" si="23"/>
        <v>0</v>
      </c>
      <c r="Y78" s="145" t="str">
        <f t="shared" si="24"/>
        <v/>
      </c>
      <c r="Z78" s="146" t="str">
        <f t="shared" si="25"/>
        <v/>
      </c>
      <c r="AA78" s="146" t="str">
        <f t="shared" si="26"/>
        <v/>
      </c>
      <c r="AB78" s="146" t="str">
        <f t="shared" si="27"/>
        <v/>
      </c>
      <c r="AC78" s="146" t="str">
        <f t="shared" si="28"/>
        <v/>
      </c>
      <c r="AD78" s="160" t="str">
        <f t="shared" si="29"/>
        <v/>
      </c>
      <c r="AE78" s="152" t="str">
        <f t="shared" si="30"/>
        <v/>
      </c>
      <c r="AF78" s="160" t="str">
        <f t="shared" si="31"/>
        <v/>
      </c>
      <c r="AG78" s="160"/>
      <c r="AH78" s="152"/>
      <c r="AI78" s="236"/>
    </row>
    <row r="79" spans="1:35" s="151" customFormat="1" ht="16.899999999999999" customHeight="1">
      <c r="A79" s="161"/>
      <c r="B79" s="162"/>
      <c r="C79" s="163"/>
      <c r="D79" s="164"/>
      <c r="E79" s="282"/>
      <c r="F79" s="262"/>
      <c r="G79" s="153"/>
      <c r="H79" s="155"/>
      <c r="I79" s="260"/>
      <c r="J79" s="155"/>
      <c r="K79" s="211"/>
      <c r="L79" s="154"/>
      <c r="M79" s="155"/>
      <c r="N79" s="165"/>
      <c r="O79" s="155"/>
      <c r="P79" s="261"/>
      <c r="Q79" s="262"/>
      <c r="R79" s="155"/>
      <c r="S79" s="211"/>
      <c r="T79" s="187"/>
      <c r="U79" s="159">
        <f t="shared" si="21"/>
        <v>0</v>
      </c>
      <c r="V79" s="159">
        <f>IF('1045Ed Abrechnung'!D83="",0,1)</f>
        <v>0</v>
      </c>
      <c r="W79" s="146" t="str">
        <f t="shared" si="22"/>
        <v/>
      </c>
      <c r="X79" s="146">
        <f t="shared" si="23"/>
        <v>0</v>
      </c>
      <c r="Y79" s="145" t="str">
        <f t="shared" si="24"/>
        <v/>
      </c>
      <c r="Z79" s="146" t="str">
        <f t="shared" si="25"/>
        <v/>
      </c>
      <c r="AA79" s="146" t="str">
        <f t="shared" si="26"/>
        <v/>
      </c>
      <c r="AB79" s="146" t="str">
        <f t="shared" si="27"/>
        <v/>
      </c>
      <c r="AC79" s="146" t="str">
        <f t="shared" si="28"/>
        <v/>
      </c>
      <c r="AD79" s="160" t="str">
        <f t="shared" si="29"/>
        <v/>
      </c>
      <c r="AE79" s="152" t="str">
        <f t="shared" si="30"/>
        <v/>
      </c>
      <c r="AF79" s="160" t="str">
        <f t="shared" si="31"/>
        <v/>
      </c>
      <c r="AG79" s="160"/>
      <c r="AH79" s="152"/>
      <c r="AI79" s="236"/>
    </row>
    <row r="80" spans="1:35" s="151" customFormat="1" ht="16.899999999999999" customHeight="1">
      <c r="A80" s="161"/>
      <c r="B80" s="162"/>
      <c r="C80" s="163"/>
      <c r="D80" s="164"/>
      <c r="E80" s="282"/>
      <c r="F80" s="262"/>
      <c r="G80" s="153"/>
      <c r="H80" s="155"/>
      <c r="I80" s="260"/>
      <c r="J80" s="155"/>
      <c r="K80" s="211"/>
      <c r="L80" s="154"/>
      <c r="M80" s="155"/>
      <c r="N80" s="165"/>
      <c r="O80" s="155"/>
      <c r="P80" s="261"/>
      <c r="Q80" s="262"/>
      <c r="R80" s="155"/>
      <c r="S80" s="211"/>
      <c r="T80" s="187"/>
      <c r="U80" s="159">
        <f t="shared" si="21"/>
        <v>0</v>
      </c>
      <c r="V80" s="159">
        <f>IF('1045Ed Abrechnung'!D84="",0,1)</f>
        <v>0</v>
      </c>
      <c r="W80" s="146" t="str">
        <f t="shared" si="22"/>
        <v/>
      </c>
      <c r="X80" s="146">
        <f t="shared" si="23"/>
        <v>0</v>
      </c>
      <c r="Y80" s="145" t="str">
        <f t="shared" si="24"/>
        <v/>
      </c>
      <c r="Z80" s="146" t="str">
        <f t="shared" si="25"/>
        <v/>
      </c>
      <c r="AA80" s="146" t="str">
        <f t="shared" si="26"/>
        <v/>
      </c>
      <c r="AB80" s="146" t="str">
        <f t="shared" si="27"/>
        <v/>
      </c>
      <c r="AC80" s="146" t="str">
        <f t="shared" si="28"/>
        <v/>
      </c>
      <c r="AD80" s="160" t="str">
        <f t="shared" si="29"/>
        <v/>
      </c>
      <c r="AE80" s="152" t="str">
        <f t="shared" si="30"/>
        <v/>
      </c>
      <c r="AF80" s="160" t="str">
        <f t="shared" si="31"/>
        <v/>
      </c>
      <c r="AG80" s="160"/>
      <c r="AH80" s="152"/>
      <c r="AI80" s="236"/>
    </row>
    <row r="81" spans="1:35" s="151" customFormat="1" ht="16.899999999999999" customHeight="1">
      <c r="A81" s="161"/>
      <c r="B81" s="162"/>
      <c r="C81" s="163"/>
      <c r="D81" s="164"/>
      <c r="E81" s="282"/>
      <c r="F81" s="262"/>
      <c r="G81" s="153"/>
      <c r="H81" s="155"/>
      <c r="I81" s="260"/>
      <c r="J81" s="155"/>
      <c r="K81" s="211"/>
      <c r="L81" s="154"/>
      <c r="M81" s="155"/>
      <c r="N81" s="165"/>
      <c r="O81" s="155"/>
      <c r="P81" s="261"/>
      <c r="Q81" s="262"/>
      <c r="R81" s="155"/>
      <c r="S81" s="211"/>
      <c r="T81" s="187"/>
      <c r="U81" s="159">
        <f t="shared" si="21"/>
        <v>0</v>
      </c>
      <c r="V81" s="159">
        <f>IF('1045Ed Abrechnung'!D85="",0,1)</f>
        <v>0</v>
      </c>
      <c r="W81" s="146" t="str">
        <f t="shared" si="22"/>
        <v/>
      </c>
      <c r="X81" s="146">
        <f t="shared" si="23"/>
        <v>0</v>
      </c>
      <c r="Y81" s="145" t="str">
        <f t="shared" si="24"/>
        <v/>
      </c>
      <c r="Z81" s="146" t="str">
        <f t="shared" si="25"/>
        <v/>
      </c>
      <c r="AA81" s="146" t="str">
        <f t="shared" si="26"/>
        <v/>
      </c>
      <c r="AB81" s="146" t="str">
        <f t="shared" si="27"/>
        <v/>
      </c>
      <c r="AC81" s="146" t="str">
        <f t="shared" si="28"/>
        <v/>
      </c>
      <c r="AD81" s="160" t="str">
        <f t="shared" si="29"/>
        <v/>
      </c>
      <c r="AE81" s="152" t="str">
        <f t="shared" si="30"/>
        <v/>
      </c>
      <c r="AF81" s="160" t="str">
        <f t="shared" si="31"/>
        <v/>
      </c>
      <c r="AG81" s="160"/>
      <c r="AH81" s="152"/>
      <c r="AI81" s="236"/>
    </row>
    <row r="82" spans="1:35" s="151" customFormat="1" ht="16.899999999999999" customHeight="1">
      <c r="A82" s="161"/>
      <c r="B82" s="162"/>
      <c r="C82" s="163"/>
      <c r="D82" s="164"/>
      <c r="E82" s="282"/>
      <c r="F82" s="262"/>
      <c r="G82" s="153"/>
      <c r="H82" s="155"/>
      <c r="I82" s="260"/>
      <c r="J82" s="155"/>
      <c r="K82" s="211"/>
      <c r="L82" s="154"/>
      <c r="M82" s="155"/>
      <c r="N82" s="165"/>
      <c r="O82" s="155"/>
      <c r="P82" s="261"/>
      <c r="Q82" s="262"/>
      <c r="R82" s="155"/>
      <c r="S82" s="211"/>
      <c r="T82" s="187"/>
      <c r="U82" s="159">
        <f t="shared" si="21"/>
        <v>0</v>
      </c>
      <c r="V82" s="159">
        <f>IF('1045Ed Abrechnung'!D86="",0,1)</f>
        <v>0</v>
      </c>
      <c r="W82" s="146" t="str">
        <f t="shared" si="22"/>
        <v/>
      </c>
      <c r="X82" s="146">
        <f t="shared" si="23"/>
        <v>0</v>
      </c>
      <c r="Y82" s="145" t="str">
        <f t="shared" si="24"/>
        <v/>
      </c>
      <c r="Z82" s="146" t="str">
        <f t="shared" si="25"/>
        <v/>
      </c>
      <c r="AA82" s="146" t="str">
        <f t="shared" si="26"/>
        <v/>
      </c>
      <c r="AB82" s="146" t="str">
        <f t="shared" si="27"/>
        <v/>
      </c>
      <c r="AC82" s="146" t="str">
        <f t="shared" si="28"/>
        <v/>
      </c>
      <c r="AD82" s="160" t="str">
        <f t="shared" si="29"/>
        <v/>
      </c>
      <c r="AE82" s="152" t="str">
        <f t="shared" si="30"/>
        <v/>
      </c>
      <c r="AF82" s="160" t="str">
        <f t="shared" si="31"/>
        <v/>
      </c>
      <c r="AG82" s="160"/>
      <c r="AH82" s="152"/>
      <c r="AI82" s="236"/>
    </row>
    <row r="83" spans="1:35" s="151" customFormat="1" ht="16.899999999999999" customHeight="1">
      <c r="A83" s="161"/>
      <c r="B83" s="162"/>
      <c r="C83" s="163"/>
      <c r="D83" s="164"/>
      <c r="E83" s="282"/>
      <c r="F83" s="262"/>
      <c r="G83" s="153"/>
      <c r="H83" s="155"/>
      <c r="I83" s="260"/>
      <c r="J83" s="155"/>
      <c r="K83" s="211"/>
      <c r="L83" s="154"/>
      <c r="M83" s="155"/>
      <c r="N83" s="165"/>
      <c r="O83" s="155"/>
      <c r="P83" s="261"/>
      <c r="Q83" s="262"/>
      <c r="R83" s="155"/>
      <c r="S83" s="211"/>
      <c r="T83" s="187"/>
      <c r="U83" s="159">
        <f t="shared" si="21"/>
        <v>0</v>
      </c>
      <c r="V83" s="159">
        <f>IF('1045Ed Abrechnung'!D87="",0,1)</f>
        <v>0</v>
      </c>
      <c r="W83" s="146" t="str">
        <f t="shared" si="22"/>
        <v/>
      </c>
      <c r="X83" s="146">
        <f t="shared" si="23"/>
        <v>0</v>
      </c>
      <c r="Y83" s="145" t="str">
        <f t="shared" si="24"/>
        <v/>
      </c>
      <c r="Z83" s="146" t="str">
        <f t="shared" si="25"/>
        <v/>
      </c>
      <c r="AA83" s="146" t="str">
        <f t="shared" si="26"/>
        <v/>
      </c>
      <c r="AB83" s="146" t="str">
        <f t="shared" si="27"/>
        <v/>
      </c>
      <c r="AC83" s="146" t="str">
        <f t="shared" si="28"/>
        <v/>
      </c>
      <c r="AD83" s="160" t="str">
        <f t="shared" si="29"/>
        <v/>
      </c>
      <c r="AE83" s="152" t="str">
        <f t="shared" si="30"/>
        <v/>
      </c>
      <c r="AF83" s="160" t="str">
        <f t="shared" si="31"/>
        <v/>
      </c>
      <c r="AG83" s="160"/>
      <c r="AH83" s="152"/>
      <c r="AI83" s="236"/>
    </row>
    <row r="84" spans="1:35" s="151" customFormat="1" ht="16.899999999999999" customHeight="1">
      <c r="A84" s="161"/>
      <c r="B84" s="162"/>
      <c r="C84" s="163"/>
      <c r="D84" s="164"/>
      <c r="E84" s="282"/>
      <c r="F84" s="262"/>
      <c r="G84" s="153"/>
      <c r="H84" s="155"/>
      <c r="I84" s="260"/>
      <c r="J84" s="155"/>
      <c r="K84" s="211"/>
      <c r="L84" s="154"/>
      <c r="M84" s="155"/>
      <c r="N84" s="165"/>
      <c r="O84" s="155"/>
      <c r="P84" s="261"/>
      <c r="Q84" s="262"/>
      <c r="R84" s="155"/>
      <c r="S84" s="211"/>
      <c r="T84" s="187"/>
      <c r="U84" s="159">
        <f t="shared" si="21"/>
        <v>0</v>
      </c>
      <c r="V84" s="159">
        <f>IF('1045Ed Abrechnung'!D88="",0,1)</f>
        <v>0</v>
      </c>
      <c r="W84" s="146" t="str">
        <f t="shared" si="22"/>
        <v/>
      </c>
      <c r="X84" s="146">
        <f t="shared" si="23"/>
        <v>0</v>
      </c>
      <c r="Y84" s="145" t="str">
        <f t="shared" si="24"/>
        <v/>
      </c>
      <c r="Z84" s="146" t="str">
        <f t="shared" si="25"/>
        <v/>
      </c>
      <c r="AA84" s="146" t="str">
        <f t="shared" si="26"/>
        <v/>
      </c>
      <c r="AB84" s="146" t="str">
        <f t="shared" si="27"/>
        <v/>
      </c>
      <c r="AC84" s="146" t="str">
        <f t="shared" si="28"/>
        <v/>
      </c>
      <c r="AD84" s="160" t="str">
        <f t="shared" si="29"/>
        <v/>
      </c>
      <c r="AE84" s="152" t="str">
        <f t="shared" si="30"/>
        <v/>
      </c>
      <c r="AF84" s="160" t="str">
        <f t="shared" si="31"/>
        <v/>
      </c>
      <c r="AG84" s="160"/>
      <c r="AH84" s="152"/>
      <c r="AI84" s="236"/>
    </row>
    <row r="85" spans="1:35" s="151" customFormat="1" ht="16.899999999999999" customHeight="1">
      <c r="A85" s="161"/>
      <c r="B85" s="162"/>
      <c r="C85" s="163"/>
      <c r="D85" s="164"/>
      <c r="E85" s="282"/>
      <c r="F85" s="262"/>
      <c r="G85" s="153"/>
      <c r="H85" s="155"/>
      <c r="I85" s="260"/>
      <c r="J85" s="155"/>
      <c r="K85" s="211"/>
      <c r="L85" s="154"/>
      <c r="M85" s="155"/>
      <c r="N85" s="165"/>
      <c r="O85" s="155"/>
      <c r="P85" s="261"/>
      <c r="Q85" s="262"/>
      <c r="R85" s="155"/>
      <c r="S85" s="211"/>
      <c r="T85" s="187"/>
      <c r="U85" s="159">
        <f t="shared" si="21"/>
        <v>0</v>
      </c>
      <c r="V85" s="159">
        <f>IF('1045Ed Abrechnung'!D89="",0,1)</f>
        <v>0</v>
      </c>
      <c r="W85" s="146" t="str">
        <f t="shared" si="22"/>
        <v/>
      </c>
      <c r="X85" s="146">
        <f t="shared" si="23"/>
        <v>0</v>
      </c>
      <c r="Y85" s="145" t="str">
        <f t="shared" si="24"/>
        <v/>
      </c>
      <c r="Z85" s="146" t="str">
        <f t="shared" si="25"/>
        <v/>
      </c>
      <c r="AA85" s="146" t="str">
        <f t="shared" si="26"/>
        <v/>
      </c>
      <c r="AB85" s="146" t="str">
        <f t="shared" si="27"/>
        <v/>
      </c>
      <c r="AC85" s="146" t="str">
        <f t="shared" si="28"/>
        <v/>
      </c>
      <c r="AD85" s="160" t="str">
        <f t="shared" si="29"/>
        <v/>
      </c>
      <c r="AE85" s="152" t="str">
        <f t="shared" si="30"/>
        <v/>
      </c>
      <c r="AF85" s="160" t="str">
        <f t="shared" si="31"/>
        <v/>
      </c>
      <c r="AG85" s="160"/>
      <c r="AH85" s="152"/>
      <c r="AI85" s="236"/>
    </row>
    <row r="86" spans="1:35" s="151" customFormat="1" ht="16.899999999999999" customHeight="1">
      <c r="A86" s="161"/>
      <c r="B86" s="162"/>
      <c r="C86" s="163"/>
      <c r="D86" s="164"/>
      <c r="E86" s="282"/>
      <c r="F86" s="262"/>
      <c r="G86" s="153"/>
      <c r="H86" s="155"/>
      <c r="I86" s="260"/>
      <c r="J86" s="155"/>
      <c r="K86" s="211"/>
      <c r="L86" s="154"/>
      <c r="M86" s="155"/>
      <c r="N86" s="165"/>
      <c r="O86" s="155"/>
      <c r="P86" s="261"/>
      <c r="Q86" s="262"/>
      <c r="R86" s="155"/>
      <c r="S86" s="211"/>
      <c r="T86" s="187"/>
      <c r="U86" s="159">
        <f t="shared" si="21"/>
        <v>0</v>
      </c>
      <c r="V86" s="159">
        <f>IF('1045Ed Abrechnung'!D90="",0,1)</f>
        <v>0</v>
      </c>
      <c r="W86" s="146" t="str">
        <f t="shared" si="22"/>
        <v/>
      </c>
      <c r="X86" s="146">
        <f t="shared" si="23"/>
        <v>0</v>
      </c>
      <c r="Y86" s="145" t="str">
        <f t="shared" si="24"/>
        <v/>
      </c>
      <c r="Z86" s="146" t="str">
        <f t="shared" si="25"/>
        <v/>
      </c>
      <c r="AA86" s="146" t="str">
        <f t="shared" si="26"/>
        <v/>
      </c>
      <c r="AB86" s="146" t="str">
        <f t="shared" si="27"/>
        <v/>
      </c>
      <c r="AC86" s="146" t="str">
        <f t="shared" si="28"/>
        <v/>
      </c>
      <c r="AD86" s="160" t="str">
        <f t="shared" si="29"/>
        <v/>
      </c>
      <c r="AE86" s="152" t="str">
        <f t="shared" si="30"/>
        <v/>
      </c>
      <c r="AF86" s="160" t="str">
        <f t="shared" si="31"/>
        <v/>
      </c>
      <c r="AG86" s="160"/>
      <c r="AH86" s="152"/>
      <c r="AI86" s="236"/>
    </row>
    <row r="87" spans="1:35" s="151" customFormat="1" ht="16.899999999999999" customHeight="1">
      <c r="A87" s="161"/>
      <c r="B87" s="162"/>
      <c r="C87" s="163"/>
      <c r="D87" s="164"/>
      <c r="E87" s="282"/>
      <c r="F87" s="262"/>
      <c r="G87" s="153"/>
      <c r="H87" s="155"/>
      <c r="I87" s="260"/>
      <c r="J87" s="155"/>
      <c r="K87" s="211"/>
      <c r="L87" s="154"/>
      <c r="M87" s="155"/>
      <c r="N87" s="165"/>
      <c r="O87" s="155"/>
      <c r="P87" s="261"/>
      <c r="Q87" s="262"/>
      <c r="R87" s="155"/>
      <c r="S87" s="211"/>
      <c r="T87" s="187"/>
      <c r="U87" s="159">
        <f t="shared" si="21"/>
        <v>0</v>
      </c>
      <c r="V87" s="159">
        <f>IF('1045Ed Abrechnung'!D91="",0,1)</f>
        <v>0</v>
      </c>
      <c r="W87" s="146" t="str">
        <f t="shared" si="22"/>
        <v/>
      </c>
      <c r="X87" s="146">
        <f t="shared" si="23"/>
        <v>0</v>
      </c>
      <c r="Y87" s="145" t="str">
        <f t="shared" si="24"/>
        <v/>
      </c>
      <c r="Z87" s="146" t="str">
        <f t="shared" si="25"/>
        <v/>
      </c>
      <c r="AA87" s="146" t="str">
        <f t="shared" si="26"/>
        <v/>
      </c>
      <c r="AB87" s="146" t="str">
        <f t="shared" si="27"/>
        <v/>
      </c>
      <c r="AC87" s="146" t="str">
        <f t="shared" si="28"/>
        <v/>
      </c>
      <c r="AD87" s="160" t="str">
        <f t="shared" si="29"/>
        <v/>
      </c>
      <c r="AE87" s="152" t="str">
        <f t="shared" si="30"/>
        <v/>
      </c>
      <c r="AF87" s="160" t="str">
        <f t="shared" si="31"/>
        <v/>
      </c>
      <c r="AG87" s="160"/>
      <c r="AH87" s="152"/>
      <c r="AI87" s="236"/>
    </row>
    <row r="88" spans="1:35" s="151" customFormat="1" ht="16.899999999999999" customHeight="1">
      <c r="A88" s="161"/>
      <c r="B88" s="162"/>
      <c r="C88" s="163"/>
      <c r="D88" s="164"/>
      <c r="E88" s="282"/>
      <c r="F88" s="262"/>
      <c r="G88" s="153"/>
      <c r="H88" s="155"/>
      <c r="I88" s="260"/>
      <c r="J88" s="155"/>
      <c r="K88" s="211"/>
      <c r="L88" s="154"/>
      <c r="M88" s="155"/>
      <c r="N88" s="165"/>
      <c r="O88" s="155"/>
      <c r="P88" s="261"/>
      <c r="Q88" s="262"/>
      <c r="R88" s="155"/>
      <c r="S88" s="211"/>
      <c r="T88" s="187"/>
      <c r="U88" s="159">
        <f t="shared" si="21"/>
        <v>0</v>
      </c>
      <c r="V88" s="159">
        <f>IF('1045Ed Abrechnung'!D92="",0,1)</f>
        <v>0</v>
      </c>
      <c r="W88" s="146" t="str">
        <f t="shared" si="22"/>
        <v/>
      </c>
      <c r="X88" s="146">
        <f t="shared" si="23"/>
        <v>0</v>
      </c>
      <c r="Y88" s="145" t="str">
        <f t="shared" si="24"/>
        <v/>
      </c>
      <c r="Z88" s="146" t="str">
        <f t="shared" si="25"/>
        <v/>
      </c>
      <c r="AA88" s="146" t="str">
        <f t="shared" si="26"/>
        <v/>
      </c>
      <c r="AB88" s="146" t="str">
        <f t="shared" si="27"/>
        <v/>
      </c>
      <c r="AC88" s="146" t="str">
        <f t="shared" si="28"/>
        <v/>
      </c>
      <c r="AD88" s="160" t="str">
        <f t="shared" si="29"/>
        <v/>
      </c>
      <c r="AE88" s="152" t="str">
        <f t="shared" si="30"/>
        <v/>
      </c>
      <c r="AF88" s="160" t="str">
        <f t="shared" si="31"/>
        <v/>
      </c>
      <c r="AG88" s="160"/>
      <c r="AH88" s="152"/>
      <c r="AI88" s="236"/>
    </row>
    <row r="89" spans="1:35" s="151" customFormat="1" ht="16.899999999999999" customHeight="1">
      <c r="A89" s="161"/>
      <c r="B89" s="162"/>
      <c r="C89" s="163"/>
      <c r="D89" s="164"/>
      <c r="E89" s="282"/>
      <c r="F89" s="262"/>
      <c r="G89" s="153"/>
      <c r="H89" s="155"/>
      <c r="I89" s="260"/>
      <c r="J89" s="155"/>
      <c r="K89" s="211"/>
      <c r="L89" s="154"/>
      <c r="M89" s="155"/>
      <c r="N89" s="165"/>
      <c r="O89" s="155"/>
      <c r="P89" s="261"/>
      <c r="Q89" s="262"/>
      <c r="R89" s="155"/>
      <c r="S89" s="211"/>
      <c r="T89" s="187"/>
      <c r="U89" s="159">
        <f t="shared" si="21"/>
        <v>0</v>
      </c>
      <c r="V89" s="159">
        <f>IF('1045Ed Abrechnung'!D93="",0,1)</f>
        <v>0</v>
      </c>
      <c r="W89" s="146" t="str">
        <f t="shared" si="22"/>
        <v/>
      </c>
      <c r="X89" s="146">
        <f t="shared" si="23"/>
        <v>0</v>
      </c>
      <c r="Y89" s="145" t="str">
        <f t="shared" si="24"/>
        <v/>
      </c>
      <c r="Z89" s="146" t="str">
        <f t="shared" si="25"/>
        <v/>
      </c>
      <c r="AA89" s="146" t="str">
        <f t="shared" si="26"/>
        <v/>
      </c>
      <c r="AB89" s="146" t="str">
        <f t="shared" si="27"/>
        <v/>
      </c>
      <c r="AC89" s="146" t="str">
        <f t="shared" si="28"/>
        <v/>
      </c>
      <c r="AD89" s="160" t="str">
        <f t="shared" si="29"/>
        <v/>
      </c>
      <c r="AE89" s="152" t="str">
        <f t="shared" si="30"/>
        <v/>
      </c>
      <c r="AF89" s="160" t="str">
        <f t="shared" si="31"/>
        <v/>
      </c>
      <c r="AG89" s="160"/>
      <c r="AH89" s="152"/>
      <c r="AI89" s="236"/>
    </row>
    <row r="90" spans="1:35" s="151" customFormat="1" ht="16.899999999999999" customHeight="1">
      <c r="A90" s="161"/>
      <c r="B90" s="162"/>
      <c r="C90" s="163"/>
      <c r="D90" s="164"/>
      <c r="E90" s="282"/>
      <c r="F90" s="262"/>
      <c r="G90" s="153"/>
      <c r="H90" s="155"/>
      <c r="I90" s="260"/>
      <c r="J90" s="155"/>
      <c r="K90" s="211"/>
      <c r="L90" s="154"/>
      <c r="M90" s="155"/>
      <c r="N90" s="165"/>
      <c r="O90" s="155"/>
      <c r="P90" s="261"/>
      <c r="Q90" s="262"/>
      <c r="R90" s="155"/>
      <c r="S90" s="211"/>
      <c r="T90" s="187"/>
      <c r="U90" s="159">
        <f t="shared" si="21"/>
        <v>0</v>
      </c>
      <c r="V90" s="159">
        <f>IF('1045Ed Abrechnung'!D94="",0,1)</f>
        <v>0</v>
      </c>
      <c r="W90" s="146" t="str">
        <f t="shared" si="22"/>
        <v/>
      </c>
      <c r="X90" s="146">
        <f t="shared" si="23"/>
        <v>0</v>
      </c>
      <c r="Y90" s="145" t="str">
        <f t="shared" si="24"/>
        <v/>
      </c>
      <c r="Z90" s="146" t="str">
        <f t="shared" si="25"/>
        <v/>
      </c>
      <c r="AA90" s="146" t="str">
        <f t="shared" si="26"/>
        <v/>
      </c>
      <c r="AB90" s="146" t="str">
        <f t="shared" si="27"/>
        <v/>
      </c>
      <c r="AC90" s="146" t="str">
        <f t="shared" si="28"/>
        <v/>
      </c>
      <c r="AD90" s="160" t="str">
        <f t="shared" si="29"/>
        <v/>
      </c>
      <c r="AE90" s="152" t="str">
        <f t="shared" si="30"/>
        <v/>
      </c>
      <c r="AF90" s="160" t="str">
        <f t="shared" si="31"/>
        <v/>
      </c>
      <c r="AG90" s="160"/>
      <c r="AH90" s="152"/>
      <c r="AI90" s="236"/>
    </row>
    <row r="91" spans="1:35" s="151" customFormat="1" ht="16.899999999999999" customHeight="1">
      <c r="A91" s="161"/>
      <c r="B91" s="162"/>
      <c r="C91" s="163"/>
      <c r="D91" s="164"/>
      <c r="E91" s="282"/>
      <c r="F91" s="262"/>
      <c r="G91" s="153"/>
      <c r="H91" s="155"/>
      <c r="I91" s="260"/>
      <c r="J91" s="155"/>
      <c r="K91" s="211"/>
      <c r="L91" s="154"/>
      <c r="M91" s="155"/>
      <c r="N91" s="165"/>
      <c r="O91" s="155"/>
      <c r="P91" s="261"/>
      <c r="Q91" s="262"/>
      <c r="R91" s="155"/>
      <c r="S91" s="211"/>
      <c r="T91" s="187"/>
      <c r="U91" s="159">
        <f t="shared" si="21"/>
        <v>0</v>
      </c>
      <c r="V91" s="159">
        <f>IF('1045Ed Abrechnung'!D95="",0,1)</f>
        <v>0</v>
      </c>
      <c r="W91" s="146" t="str">
        <f t="shared" si="22"/>
        <v/>
      </c>
      <c r="X91" s="146">
        <f t="shared" si="23"/>
        <v>0</v>
      </c>
      <c r="Y91" s="145" t="str">
        <f t="shared" si="24"/>
        <v/>
      </c>
      <c r="Z91" s="146" t="str">
        <f t="shared" si="25"/>
        <v/>
      </c>
      <c r="AA91" s="146" t="str">
        <f t="shared" si="26"/>
        <v/>
      </c>
      <c r="AB91" s="146" t="str">
        <f t="shared" si="27"/>
        <v/>
      </c>
      <c r="AC91" s="146" t="str">
        <f t="shared" si="28"/>
        <v/>
      </c>
      <c r="AD91" s="160" t="str">
        <f t="shared" si="29"/>
        <v/>
      </c>
      <c r="AE91" s="152" t="str">
        <f t="shared" si="30"/>
        <v/>
      </c>
      <c r="AF91" s="160" t="str">
        <f t="shared" si="31"/>
        <v/>
      </c>
      <c r="AG91" s="160"/>
      <c r="AH91" s="152"/>
      <c r="AI91" s="236"/>
    </row>
    <row r="92" spans="1:35" s="151" customFormat="1" ht="16.899999999999999" customHeight="1">
      <c r="A92" s="161"/>
      <c r="B92" s="162"/>
      <c r="C92" s="163"/>
      <c r="D92" s="164"/>
      <c r="E92" s="282"/>
      <c r="F92" s="262"/>
      <c r="G92" s="153"/>
      <c r="H92" s="155"/>
      <c r="I92" s="260"/>
      <c r="J92" s="155"/>
      <c r="K92" s="211"/>
      <c r="L92" s="154"/>
      <c r="M92" s="155"/>
      <c r="N92" s="165"/>
      <c r="O92" s="155"/>
      <c r="P92" s="261"/>
      <c r="Q92" s="262"/>
      <c r="R92" s="155"/>
      <c r="S92" s="211"/>
      <c r="T92" s="187"/>
      <c r="U92" s="159">
        <f t="shared" si="21"/>
        <v>0</v>
      </c>
      <c r="V92" s="159">
        <f>IF('1045Ed Abrechnung'!D96="",0,1)</f>
        <v>0</v>
      </c>
      <c r="W92" s="146" t="str">
        <f t="shared" si="22"/>
        <v/>
      </c>
      <c r="X92" s="146">
        <f t="shared" si="23"/>
        <v>0</v>
      </c>
      <c r="Y92" s="145" t="str">
        <f t="shared" si="24"/>
        <v/>
      </c>
      <c r="Z92" s="146" t="str">
        <f t="shared" si="25"/>
        <v/>
      </c>
      <c r="AA92" s="146" t="str">
        <f t="shared" si="26"/>
        <v/>
      </c>
      <c r="AB92" s="146" t="str">
        <f t="shared" si="27"/>
        <v/>
      </c>
      <c r="AC92" s="146" t="str">
        <f t="shared" si="28"/>
        <v/>
      </c>
      <c r="AD92" s="160" t="str">
        <f t="shared" si="29"/>
        <v/>
      </c>
      <c r="AE92" s="152" t="str">
        <f t="shared" si="30"/>
        <v/>
      </c>
      <c r="AF92" s="160" t="str">
        <f t="shared" si="31"/>
        <v/>
      </c>
      <c r="AG92" s="160"/>
      <c r="AH92" s="152"/>
      <c r="AI92" s="236"/>
    </row>
    <row r="93" spans="1:35" s="151" customFormat="1" ht="16.899999999999999" customHeight="1">
      <c r="A93" s="161"/>
      <c r="B93" s="162"/>
      <c r="C93" s="163"/>
      <c r="D93" s="164"/>
      <c r="E93" s="282"/>
      <c r="F93" s="262"/>
      <c r="G93" s="153"/>
      <c r="H93" s="155"/>
      <c r="I93" s="260"/>
      <c r="J93" s="155"/>
      <c r="K93" s="211"/>
      <c r="L93" s="154"/>
      <c r="M93" s="155"/>
      <c r="N93" s="165"/>
      <c r="O93" s="155"/>
      <c r="P93" s="261"/>
      <c r="Q93" s="262"/>
      <c r="R93" s="155"/>
      <c r="S93" s="211"/>
      <c r="T93" s="187"/>
      <c r="U93" s="159">
        <f t="shared" si="21"/>
        <v>0</v>
      </c>
      <c r="V93" s="159">
        <f>IF('1045Ed Abrechnung'!D97="",0,1)</f>
        <v>0</v>
      </c>
      <c r="W93" s="146" t="str">
        <f t="shared" si="22"/>
        <v/>
      </c>
      <c r="X93" s="146">
        <f t="shared" si="23"/>
        <v>0</v>
      </c>
      <c r="Y93" s="145" t="str">
        <f t="shared" si="24"/>
        <v/>
      </c>
      <c r="Z93" s="146" t="str">
        <f t="shared" si="25"/>
        <v/>
      </c>
      <c r="AA93" s="146" t="str">
        <f t="shared" si="26"/>
        <v/>
      </c>
      <c r="AB93" s="146" t="str">
        <f t="shared" si="27"/>
        <v/>
      </c>
      <c r="AC93" s="146" t="str">
        <f t="shared" si="28"/>
        <v/>
      </c>
      <c r="AD93" s="160" t="str">
        <f t="shared" si="29"/>
        <v/>
      </c>
      <c r="AE93" s="152" t="str">
        <f t="shared" si="30"/>
        <v/>
      </c>
      <c r="AF93" s="160" t="str">
        <f t="shared" si="31"/>
        <v/>
      </c>
      <c r="AG93" s="160"/>
      <c r="AH93" s="152"/>
      <c r="AI93" s="236"/>
    </row>
    <row r="94" spans="1:35" s="151" customFormat="1" ht="16.899999999999999" customHeight="1">
      <c r="A94" s="161"/>
      <c r="B94" s="162"/>
      <c r="C94" s="163"/>
      <c r="D94" s="164"/>
      <c r="E94" s="282"/>
      <c r="F94" s="262"/>
      <c r="G94" s="153"/>
      <c r="H94" s="155"/>
      <c r="I94" s="260"/>
      <c r="J94" s="155"/>
      <c r="K94" s="211"/>
      <c r="L94" s="154"/>
      <c r="M94" s="155"/>
      <c r="N94" s="165"/>
      <c r="O94" s="155"/>
      <c r="P94" s="261"/>
      <c r="Q94" s="262"/>
      <c r="R94" s="155"/>
      <c r="S94" s="211"/>
      <c r="T94" s="187"/>
      <c r="U94" s="159">
        <f t="shared" si="21"/>
        <v>0</v>
      </c>
      <c r="V94" s="159">
        <f>IF('1045Ed Abrechnung'!D98="",0,1)</f>
        <v>0</v>
      </c>
      <c r="W94" s="146" t="str">
        <f t="shared" si="22"/>
        <v/>
      </c>
      <c r="X94" s="146">
        <f t="shared" si="23"/>
        <v>0</v>
      </c>
      <c r="Y94" s="145" t="str">
        <f t="shared" si="24"/>
        <v/>
      </c>
      <c r="Z94" s="146" t="str">
        <f t="shared" si="25"/>
        <v/>
      </c>
      <c r="AA94" s="146" t="str">
        <f t="shared" si="26"/>
        <v/>
      </c>
      <c r="AB94" s="146" t="str">
        <f t="shared" si="27"/>
        <v/>
      </c>
      <c r="AC94" s="146" t="str">
        <f t="shared" si="28"/>
        <v/>
      </c>
      <c r="AD94" s="160" t="str">
        <f t="shared" si="29"/>
        <v/>
      </c>
      <c r="AE94" s="152" t="str">
        <f t="shared" si="30"/>
        <v/>
      </c>
      <c r="AF94" s="160" t="str">
        <f t="shared" si="31"/>
        <v/>
      </c>
      <c r="AG94" s="160"/>
      <c r="AH94" s="152"/>
      <c r="AI94" s="236"/>
    </row>
    <row r="95" spans="1:35" s="151" customFormat="1" ht="16.899999999999999" customHeight="1">
      <c r="A95" s="161"/>
      <c r="B95" s="162"/>
      <c r="C95" s="163"/>
      <c r="D95" s="164"/>
      <c r="E95" s="282"/>
      <c r="F95" s="262"/>
      <c r="G95" s="153"/>
      <c r="H95" s="155"/>
      <c r="I95" s="260"/>
      <c r="J95" s="155"/>
      <c r="K95" s="211"/>
      <c r="L95" s="154"/>
      <c r="M95" s="155"/>
      <c r="N95" s="165"/>
      <c r="O95" s="155"/>
      <c r="P95" s="261"/>
      <c r="Q95" s="262"/>
      <c r="R95" s="155"/>
      <c r="S95" s="211"/>
      <c r="T95" s="187"/>
      <c r="U95" s="159">
        <f t="shared" si="21"/>
        <v>0</v>
      </c>
      <c r="V95" s="159">
        <f>IF('1045Ed Abrechnung'!D99="",0,1)</f>
        <v>0</v>
      </c>
      <c r="W95" s="146" t="str">
        <f t="shared" si="22"/>
        <v/>
      </c>
      <c r="X95" s="146">
        <f t="shared" si="23"/>
        <v>0</v>
      </c>
      <c r="Y95" s="145" t="str">
        <f t="shared" si="24"/>
        <v/>
      </c>
      <c r="Z95" s="146" t="str">
        <f t="shared" si="25"/>
        <v/>
      </c>
      <c r="AA95" s="146" t="str">
        <f t="shared" si="26"/>
        <v/>
      </c>
      <c r="AB95" s="146" t="str">
        <f t="shared" si="27"/>
        <v/>
      </c>
      <c r="AC95" s="146" t="str">
        <f t="shared" si="28"/>
        <v/>
      </c>
      <c r="AD95" s="160" t="str">
        <f t="shared" si="29"/>
        <v/>
      </c>
      <c r="AE95" s="152" t="str">
        <f t="shared" si="30"/>
        <v/>
      </c>
      <c r="AF95" s="160" t="str">
        <f t="shared" si="31"/>
        <v/>
      </c>
      <c r="AG95" s="160"/>
      <c r="AH95" s="152"/>
      <c r="AI95" s="236"/>
    </row>
    <row r="96" spans="1:35" s="151" customFormat="1" ht="16.899999999999999" customHeight="1">
      <c r="A96" s="161"/>
      <c r="B96" s="162"/>
      <c r="C96" s="163"/>
      <c r="D96" s="164"/>
      <c r="E96" s="282"/>
      <c r="F96" s="262"/>
      <c r="G96" s="153"/>
      <c r="H96" s="155"/>
      <c r="I96" s="260"/>
      <c r="J96" s="155"/>
      <c r="K96" s="211"/>
      <c r="L96" s="154"/>
      <c r="M96" s="155"/>
      <c r="N96" s="165"/>
      <c r="O96" s="155"/>
      <c r="P96" s="261"/>
      <c r="Q96" s="262"/>
      <c r="R96" s="155"/>
      <c r="S96" s="211"/>
      <c r="T96" s="187"/>
      <c r="U96" s="159">
        <f t="shared" si="21"/>
        <v>0</v>
      </c>
      <c r="V96" s="159">
        <f>IF('1045Ed Abrechnung'!D100="",0,1)</f>
        <v>0</v>
      </c>
      <c r="W96" s="146" t="str">
        <f t="shared" si="22"/>
        <v/>
      </c>
      <c r="X96" s="146">
        <f t="shared" si="23"/>
        <v>0</v>
      </c>
      <c r="Y96" s="145" t="str">
        <f t="shared" si="24"/>
        <v/>
      </c>
      <c r="Z96" s="146" t="str">
        <f t="shared" si="25"/>
        <v/>
      </c>
      <c r="AA96" s="146" t="str">
        <f t="shared" si="26"/>
        <v/>
      </c>
      <c r="AB96" s="146" t="str">
        <f t="shared" si="27"/>
        <v/>
      </c>
      <c r="AC96" s="146" t="str">
        <f t="shared" si="28"/>
        <v/>
      </c>
      <c r="AD96" s="160" t="str">
        <f t="shared" si="29"/>
        <v/>
      </c>
      <c r="AE96" s="152" t="str">
        <f t="shared" si="30"/>
        <v/>
      </c>
      <c r="AF96" s="160" t="str">
        <f t="shared" si="31"/>
        <v/>
      </c>
      <c r="AG96" s="160"/>
      <c r="AH96" s="152"/>
      <c r="AI96" s="236"/>
    </row>
    <row r="97" spans="1:35" s="151" customFormat="1" ht="16.899999999999999" customHeight="1">
      <c r="A97" s="161"/>
      <c r="B97" s="162"/>
      <c r="C97" s="163"/>
      <c r="D97" s="164"/>
      <c r="E97" s="282"/>
      <c r="F97" s="262"/>
      <c r="G97" s="153"/>
      <c r="H97" s="155"/>
      <c r="I97" s="260"/>
      <c r="J97" s="155"/>
      <c r="K97" s="211"/>
      <c r="L97" s="154"/>
      <c r="M97" s="155"/>
      <c r="N97" s="165"/>
      <c r="O97" s="155"/>
      <c r="P97" s="261"/>
      <c r="Q97" s="262"/>
      <c r="R97" s="155"/>
      <c r="S97" s="211"/>
      <c r="T97" s="187"/>
      <c r="U97" s="159">
        <f t="shared" si="21"/>
        <v>0</v>
      </c>
      <c r="V97" s="159">
        <f>IF('1045Ed Abrechnung'!D101="",0,1)</f>
        <v>0</v>
      </c>
      <c r="W97" s="146" t="str">
        <f t="shared" si="22"/>
        <v/>
      </c>
      <c r="X97" s="146">
        <f t="shared" si="23"/>
        <v>0</v>
      </c>
      <c r="Y97" s="145" t="str">
        <f t="shared" si="24"/>
        <v/>
      </c>
      <c r="Z97" s="146" t="str">
        <f t="shared" si="25"/>
        <v/>
      </c>
      <c r="AA97" s="146" t="str">
        <f t="shared" si="26"/>
        <v/>
      </c>
      <c r="AB97" s="146" t="str">
        <f t="shared" si="27"/>
        <v/>
      </c>
      <c r="AC97" s="146" t="str">
        <f t="shared" si="28"/>
        <v/>
      </c>
      <c r="AD97" s="160" t="str">
        <f t="shared" si="29"/>
        <v/>
      </c>
      <c r="AE97" s="152" t="str">
        <f t="shared" si="30"/>
        <v/>
      </c>
      <c r="AF97" s="160" t="str">
        <f t="shared" si="31"/>
        <v/>
      </c>
      <c r="AG97" s="160"/>
      <c r="AH97" s="152"/>
      <c r="AI97" s="236"/>
    </row>
    <row r="98" spans="1:35" s="151" customFormat="1" ht="16.899999999999999" customHeight="1">
      <c r="A98" s="161"/>
      <c r="B98" s="162"/>
      <c r="C98" s="163"/>
      <c r="D98" s="164"/>
      <c r="E98" s="282"/>
      <c r="F98" s="262"/>
      <c r="G98" s="153"/>
      <c r="H98" s="155"/>
      <c r="I98" s="260"/>
      <c r="J98" s="155"/>
      <c r="K98" s="211"/>
      <c r="L98" s="154"/>
      <c r="M98" s="155"/>
      <c r="N98" s="165"/>
      <c r="O98" s="155"/>
      <c r="P98" s="261"/>
      <c r="Q98" s="262"/>
      <c r="R98" s="155"/>
      <c r="S98" s="211"/>
      <c r="T98" s="187"/>
      <c r="U98" s="159">
        <f t="shared" si="21"/>
        <v>0</v>
      </c>
      <c r="V98" s="159">
        <f>IF('1045Ed Abrechnung'!D102="",0,1)</f>
        <v>0</v>
      </c>
      <c r="W98" s="146" t="str">
        <f t="shared" si="22"/>
        <v/>
      </c>
      <c r="X98" s="146">
        <f t="shared" si="23"/>
        <v>0</v>
      </c>
      <c r="Y98" s="145" t="str">
        <f t="shared" si="24"/>
        <v/>
      </c>
      <c r="Z98" s="146" t="str">
        <f t="shared" si="25"/>
        <v/>
      </c>
      <c r="AA98" s="146" t="str">
        <f t="shared" si="26"/>
        <v/>
      </c>
      <c r="AB98" s="146" t="str">
        <f t="shared" si="27"/>
        <v/>
      </c>
      <c r="AC98" s="146" t="str">
        <f t="shared" si="28"/>
        <v/>
      </c>
      <c r="AD98" s="160" t="str">
        <f t="shared" si="29"/>
        <v/>
      </c>
      <c r="AE98" s="152" t="str">
        <f t="shared" si="30"/>
        <v/>
      </c>
      <c r="AF98" s="160" t="str">
        <f t="shared" si="31"/>
        <v/>
      </c>
      <c r="AG98" s="160"/>
      <c r="AH98" s="152"/>
      <c r="AI98" s="236"/>
    </row>
    <row r="99" spans="1:35" s="151" customFormat="1" ht="16.899999999999999" customHeight="1">
      <c r="A99" s="161"/>
      <c r="B99" s="162"/>
      <c r="C99" s="163"/>
      <c r="D99" s="164"/>
      <c r="E99" s="282"/>
      <c r="F99" s="262"/>
      <c r="G99" s="153"/>
      <c r="H99" s="155"/>
      <c r="I99" s="260"/>
      <c r="J99" s="155"/>
      <c r="K99" s="211"/>
      <c r="L99" s="154"/>
      <c r="M99" s="155"/>
      <c r="N99" s="165"/>
      <c r="O99" s="155"/>
      <c r="P99" s="261"/>
      <c r="Q99" s="262"/>
      <c r="R99" s="155"/>
      <c r="S99" s="211"/>
      <c r="T99" s="187"/>
      <c r="U99" s="159">
        <f t="shared" si="21"/>
        <v>0</v>
      </c>
      <c r="V99" s="159">
        <f>IF('1045Ed Abrechnung'!D103="",0,1)</f>
        <v>0</v>
      </c>
      <c r="W99" s="146" t="str">
        <f t="shared" si="22"/>
        <v/>
      </c>
      <c r="X99" s="146">
        <f t="shared" si="23"/>
        <v>0</v>
      </c>
      <c r="Y99" s="145" t="str">
        <f t="shared" si="24"/>
        <v/>
      </c>
      <c r="Z99" s="146" t="str">
        <f t="shared" si="25"/>
        <v/>
      </c>
      <c r="AA99" s="146" t="str">
        <f t="shared" si="26"/>
        <v/>
      </c>
      <c r="AB99" s="146" t="str">
        <f t="shared" si="27"/>
        <v/>
      </c>
      <c r="AC99" s="146" t="str">
        <f t="shared" si="28"/>
        <v/>
      </c>
      <c r="AD99" s="160" t="str">
        <f t="shared" si="29"/>
        <v/>
      </c>
      <c r="AE99" s="152" t="str">
        <f t="shared" si="30"/>
        <v/>
      </c>
      <c r="AF99" s="160" t="str">
        <f t="shared" si="31"/>
        <v/>
      </c>
      <c r="AG99" s="160"/>
      <c r="AH99" s="152"/>
      <c r="AI99" s="236"/>
    </row>
    <row r="100" spans="1:35" s="151" customFormat="1" ht="16.899999999999999" customHeight="1">
      <c r="A100" s="161"/>
      <c r="B100" s="162"/>
      <c r="C100" s="163"/>
      <c r="D100" s="164"/>
      <c r="E100" s="282"/>
      <c r="F100" s="262"/>
      <c r="G100" s="153"/>
      <c r="H100" s="155"/>
      <c r="I100" s="260"/>
      <c r="J100" s="155"/>
      <c r="K100" s="211"/>
      <c r="L100" s="154"/>
      <c r="M100" s="155"/>
      <c r="N100" s="165"/>
      <c r="O100" s="155"/>
      <c r="P100" s="261"/>
      <c r="Q100" s="262"/>
      <c r="R100" s="155"/>
      <c r="S100" s="211"/>
      <c r="T100" s="187"/>
      <c r="U100" s="159">
        <f t="shared" si="21"/>
        <v>0</v>
      </c>
      <c r="V100" s="159">
        <f>IF('1045Ed Abrechnung'!D104="",0,1)</f>
        <v>0</v>
      </c>
      <c r="W100" s="146" t="str">
        <f t="shared" si="22"/>
        <v/>
      </c>
      <c r="X100" s="146">
        <f t="shared" si="23"/>
        <v>0</v>
      </c>
      <c r="Y100" s="145" t="str">
        <f t="shared" si="24"/>
        <v/>
      </c>
      <c r="Z100" s="146" t="str">
        <f t="shared" si="25"/>
        <v/>
      </c>
      <c r="AA100" s="146" t="str">
        <f t="shared" si="26"/>
        <v/>
      </c>
      <c r="AB100" s="146" t="str">
        <f t="shared" si="27"/>
        <v/>
      </c>
      <c r="AC100" s="146" t="str">
        <f t="shared" si="28"/>
        <v/>
      </c>
      <c r="AD100" s="160" t="str">
        <f t="shared" si="29"/>
        <v/>
      </c>
      <c r="AE100" s="152" t="str">
        <f t="shared" si="30"/>
        <v/>
      </c>
      <c r="AF100" s="160" t="str">
        <f t="shared" si="31"/>
        <v/>
      </c>
      <c r="AG100" s="160"/>
      <c r="AH100" s="152"/>
      <c r="AI100" s="236"/>
    </row>
    <row r="101" spans="1:35" s="151" customFormat="1" ht="16.899999999999999" customHeight="1">
      <c r="A101" s="161"/>
      <c r="B101" s="162"/>
      <c r="C101" s="163"/>
      <c r="D101" s="164"/>
      <c r="E101" s="282"/>
      <c r="F101" s="262"/>
      <c r="G101" s="153"/>
      <c r="H101" s="155"/>
      <c r="I101" s="260"/>
      <c r="J101" s="155"/>
      <c r="K101" s="211"/>
      <c r="L101" s="154"/>
      <c r="M101" s="155"/>
      <c r="N101" s="165"/>
      <c r="O101" s="155"/>
      <c r="P101" s="261"/>
      <c r="Q101" s="262"/>
      <c r="R101" s="155"/>
      <c r="S101" s="211"/>
      <c r="T101" s="187"/>
      <c r="U101" s="159">
        <f t="shared" si="21"/>
        <v>0</v>
      </c>
      <c r="V101" s="159">
        <f>IF('1045Ed Abrechnung'!D105="",0,1)</f>
        <v>0</v>
      </c>
      <c r="W101" s="146" t="str">
        <f t="shared" si="22"/>
        <v/>
      </c>
      <c r="X101" s="146">
        <f t="shared" si="23"/>
        <v>0</v>
      </c>
      <c r="Y101" s="145" t="str">
        <f t="shared" si="24"/>
        <v/>
      </c>
      <c r="Z101" s="146" t="str">
        <f t="shared" si="25"/>
        <v/>
      </c>
      <c r="AA101" s="146" t="str">
        <f t="shared" si="26"/>
        <v/>
      </c>
      <c r="AB101" s="146" t="str">
        <f t="shared" si="27"/>
        <v/>
      </c>
      <c r="AC101" s="146" t="str">
        <f t="shared" si="28"/>
        <v/>
      </c>
      <c r="AD101" s="160" t="str">
        <f t="shared" si="29"/>
        <v/>
      </c>
      <c r="AE101" s="152" t="str">
        <f t="shared" si="30"/>
        <v/>
      </c>
      <c r="AF101" s="160" t="str">
        <f t="shared" si="31"/>
        <v/>
      </c>
      <c r="AG101" s="160"/>
      <c r="AH101" s="152"/>
      <c r="AI101" s="236"/>
    </row>
    <row r="102" spans="1:35" s="151" customFormat="1" ht="16.899999999999999" customHeight="1">
      <c r="A102" s="161"/>
      <c r="B102" s="162"/>
      <c r="C102" s="163"/>
      <c r="D102" s="164"/>
      <c r="E102" s="282"/>
      <c r="F102" s="262"/>
      <c r="G102" s="153"/>
      <c r="H102" s="155"/>
      <c r="I102" s="260"/>
      <c r="J102" s="155"/>
      <c r="K102" s="211"/>
      <c r="L102" s="154"/>
      <c r="M102" s="155"/>
      <c r="N102" s="165"/>
      <c r="O102" s="155"/>
      <c r="P102" s="261"/>
      <c r="Q102" s="262"/>
      <c r="R102" s="155"/>
      <c r="S102" s="211"/>
      <c r="T102" s="187"/>
      <c r="U102" s="159">
        <f t="shared" si="21"/>
        <v>0</v>
      </c>
      <c r="V102" s="159">
        <f>IF('1045Ed Abrechnung'!D106="",0,1)</f>
        <v>0</v>
      </c>
      <c r="W102" s="146" t="str">
        <f t="shared" si="22"/>
        <v/>
      </c>
      <c r="X102" s="146">
        <f t="shared" si="23"/>
        <v>0</v>
      </c>
      <c r="Y102" s="145" t="str">
        <f t="shared" si="24"/>
        <v/>
      </c>
      <c r="Z102" s="146" t="str">
        <f t="shared" si="25"/>
        <v/>
      </c>
      <c r="AA102" s="146" t="str">
        <f t="shared" si="26"/>
        <v/>
      </c>
      <c r="AB102" s="146" t="str">
        <f t="shared" si="27"/>
        <v/>
      </c>
      <c r="AC102" s="146" t="str">
        <f t="shared" si="28"/>
        <v/>
      </c>
      <c r="AD102" s="160" t="str">
        <f t="shared" si="29"/>
        <v/>
      </c>
      <c r="AE102" s="152" t="str">
        <f t="shared" si="30"/>
        <v/>
      </c>
      <c r="AF102" s="160" t="str">
        <f t="shared" si="31"/>
        <v/>
      </c>
      <c r="AG102" s="160"/>
      <c r="AH102" s="152"/>
      <c r="AI102" s="236"/>
    </row>
    <row r="103" spans="1:35" s="151" customFormat="1" ht="16.899999999999999" customHeight="1">
      <c r="A103" s="161"/>
      <c r="B103" s="162"/>
      <c r="C103" s="163"/>
      <c r="D103" s="164"/>
      <c r="E103" s="282"/>
      <c r="F103" s="262"/>
      <c r="G103" s="153"/>
      <c r="H103" s="155"/>
      <c r="I103" s="260"/>
      <c r="J103" s="155"/>
      <c r="K103" s="211"/>
      <c r="L103" s="154"/>
      <c r="M103" s="155"/>
      <c r="N103" s="165"/>
      <c r="O103" s="155"/>
      <c r="P103" s="261"/>
      <c r="Q103" s="262"/>
      <c r="R103" s="155"/>
      <c r="S103" s="211"/>
      <c r="T103" s="187"/>
      <c r="U103" s="159">
        <f t="shared" si="21"/>
        <v>0</v>
      </c>
      <c r="V103" s="159">
        <f>IF('1045Ed Abrechnung'!D107="",0,1)</f>
        <v>0</v>
      </c>
      <c r="W103" s="146" t="str">
        <f t="shared" si="22"/>
        <v/>
      </c>
      <c r="X103" s="146">
        <f t="shared" si="23"/>
        <v>0</v>
      </c>
      <c r="Y103" s="145" t="str">
        <f t="shared" si="24"/>
        <v/>
      </c>
      <c r="Z103" s="146" t="str">
        <f t="shared" si="25"/>
        <v/>
      </c>
      <c r="AA103" s="146" t="str">
        <f t="shared" si="26"/>
        <v/>
      </c>
      <c r="AB103" s="146" t="str">
        <f t="shared" si="27"/>
        <v/>
      </c>
      <c r="AC103" s="146" t="str">
        <f t="shared" si="28"/>
        <v/>
      </c>
      <c r="AD103" s="160" t="str">
        <f t="shared" si="29"/>
        <v/>
      </c>
      <c r="AE103" s="152" t="str">
        <f t="shared" si="30"/>
        <v/>
      </c>
      <c r="AF103" s="160" t="str">
        <f t="shared" si="31"/>
        <v/>
      </c>
      <c r="AG103" s="160"/>
      <c r="AH103" s="152"/>
      <c r="AI103" s="236"/>
    </row>
    <row r="104" spans="1:35" s="151" customFormat="1" ht="16.899999999999999" customHeight="1">
      <c r="A104" s="161"/>
      <c r="B104" s="162"/>
      <c r="C104" s="163"/>
      <c r="D104" s="164"/>
      <c r="E104" s="282"/>
      <c r="F104" s="262"/>
      <c r="G104" s="153"/>
      <c r="H104" s="155"/>
      <c r="I104" s="260"/>
      <c r="J104" s="155"/>
      <c r="K104" s="211"/>
      <c r="L104" s="154"/>
      <c r="M104" s="155"/>
      <c r="N104" s="165"/>
      <c r="O104" s="155"/>
      <c r="P104" s="261"/>
      <c r="Q104" s="262"/>
      <c r="R104" s="155"/>
      <c r="S104" s="211"/>
      <c r="T104" s="187"/>
      <c r="U104" s="159">
        <f t="shared" si="21"/>
        <v>0</v>
      </c>
      <c r="V104" s="159">
        <f>IF('1045Ed Abrechnung'!D108="",0,1)</f>
        <v>0</v>
      </c>
      <c r="W104" s="146" t="str">
        <f t="shared" si="22"/>
        <v/>
      </c>
      <c r="X104" s="146">
        <f t="shared" si="23"/>
        <v>0</v>
      </c>
      <c r="Y104" s="145" t="str">
        <f t="shared" si="24"/>
        <v/>
      </c>
      <c r="Z104" s="146" t="str">
        <f t="shared" si="25"/>
        <v/>
      </c>
      <c r="AA104" s="146" t="str">
        <f t="shared" si="26"/>
        <v/>
      </c>
      <c r="AB104" s="146" t="str">
        <f t="shared" si="27"/>
        <v/>
      </c>
      <c r="AC104" s="146" t="str">
        <f t="shared" si="28"/>
        <v/>
      </c>
      <c r="AD104" s="160" t="str">
        <f t="shared" si="29"/>
        <v/>
      </c>
      <c r="AE104" s="152" t="str">
        <f t="shared" si="30"/>
        <v/>
      </c>
      <c r="AF104" s="160" t="str">
        <f t="shared" si="31"/>
        <v/>
      </c>
      <c r="AG104" s="160"/>
      <c r="AH104" s="152"/>
      <c r="AI104" s="236"/>
    </row>
    <row r="105" spans="1:35" s="151" customFormat="1" ht="16.899999999999999" customHeight="1">
      <c r="A105" s="161"/>
      <c r="B105" s="162"/>
      <c r="C105" s="163"/>
      <c r="D105" s="164"/>
      <c r="E105" s="282"/>
      <c r="F105" s="262"/>
      <c r="G105" s="153"/>
      <c r="H105" s="155"/>
      <c r="I105" s="260"/>
      <c r="J105" s="155"/>
      <c r="K105" s="211"/>
      <c r="L105" s="154"/>
      <c r="M105" s="155"/>
      <c r="N105" s="165"/>
      <c r="O105" s="155"/>
      <c r="P105" s="261"/>
      <c r="Q105" s="262"/>
      <c r="R105" s="155"/>
      <c r="S105" s="211"/>
      <c r="T105" s="187"/>
      <c r="U105" s="159">
        <f t="shared" si="21"/>
        <v>0</v>
      </c>
      <c r="V105" s="159">
        <f>IF('1045Ed Abrechnung'!D109="",0,1)</f>
        <v>0</v>
      </c>
      <c r="W105" s="146" t="str">
        <f t="shared" si="22"/>
        <v/>
      </c>
      <c r="X105" s="146">
        <f t="shared" si="23"/>
        <v>0</v>
      </c>
      <c r="Y105" s="145" t="str">
        <f t="shared" si="24"/>
        <v/>
      </c>
      <c r="Z105" s="146" t="str">
        <f t="shared" si="25"/>
        <v/>
      </c>
      <c r="AA105" s="146" t="str">
        <f t="shared" si="26"/>
        <v/>
      </c>
      <c r="AB105" s="146" t="str">
        <f t="shared" si="27"/>
        <v/>
      </c>
      <c r="AC105" s="146" t="str">
        <f t="shared" si="28"/>
        <v/>
      </c>
      <c r="AD105" s="160" t="str">
        <f t="shared" si="29"/>
        <v/>
      </c>
      <c r="AE105" s="152" t="str">
        <f t="shared" si="30"/>
        <v/>
      </c>
      <c r="AF105" s="160" t="str">
        <f t="shared" si="31"/>
        <v/>
      </c>
      <c r="AG105" s="160"/>
      <c r="AH105" s="152"/>
      <c r="AI105" s="236"/>
    </row>
    <row r="106" spans="1:35" s="151" customFormat="1" ht="16.899999999999999" customHeight="1">
      <c r="A106" s="161"/>
      <c r="B106" s="162"/>
      <c r="C106" s="163"/>
      <c r="D106" s="164"/>
      <c r="E106" s="282"/>
      <c r="F106" s="262"/>
      <c r="G106" s="153"/>
      <c r="H106" s="155"/>
      <c r="I106" s="260"/>
      <c r="J106" s="155"/>
      <c r="K106" s="211"/>
      <c r="L106" s="154"/>
      <c r="M106" s="155"/>
      <c r="N106" s="165"/>
      <c r="O106" s="155"/>
      <c r="P106" s="261"/>
      <c r="Q106" s="262"/>
      <c r="R106" s="155"/>
      <c r="S106" s="211"/>
      <c r="T106" s="187"/>
      <c r="U106" s="159">
        <f t="shared" si="21"/>
        <v>0</v>
      </c>
      <c r="V106" s="159">
        <f>IF('1045Ed Abrechnung'!D110="",0,1)</f>
        <v>0</v>
      </c>
      <c r="W106" s="146" t="str">
        <f t="shared" si="22"/>
        <v/>
      </c>
      <c r="X106" s="146">
        <f t="shared" si="23"/>
        <v>0</v>
      </c>
      <c r="Y106" s="145" t="str">
        <f t="shared" si="24"/>
        <v/>
      </c>
      <c r="Z106" s="146" t="str">
        <f t="shared" si="25"/>
        <v/>
      </c>
      <c r="AA106" s="146" t="str">
        <f t="shared" si="26"/>
        <v/>
      </c>
      <c r="AB106" s="146" t="str">
        <f t="shared" si="27"/>
        <v/>
      </c>
      <c r="AC106" s="146" t="str">
        <f t="shared" si="28"/>
        <v/>
      </c>
      <c r="AD106" s="160" t="str">
        <f t="shared" si="29"/>
        <v/>
      </c>
      <c r="AE106" s="152" t="str">
        <f t="shared" si="30"/>
        <v/>
      </c>
      <c r="AF106" s="160" t="str">
        <f t="shared" si="31"/>
        <v/>
      </c>
      <c r="AG106" s="160"/>
      <c r="AH106" s="152"/>
      <c r="AI106" s="236"/>
    </row>
    <row r="107" spans="1:35" s="151" customFormat="1" ht="16.899999999999999" customHeight="1">
      <c r="A107" s="161"/>
      <c r="B107" s="162"/>
      <c r="C107" s="163"/>
      <c r="D107" s="164"/>
      <c r="E107" s="282"/>
      <c r="F107" s="262"/>
      <c r="G107" s="153"/>
      <c r="H107" s="155"/>
      <c r="I107" s="260"/>
      <c r="J107" s="155"/>
      <c r="K107" s="211"/>
      <c r="L107" s="154"/>
      <c r="M107" s="155"/>
      <c r="N107" s="165"/>
      <c r="O107" s="155"/>
      <c r="P107" s="261"/>
      <c r="Q107" s="262"/>
      <c r="R107" s="155"/>
      <c r="S107" s="211"/>
      <c r="T107" s="187"/>
      <c r="U107" s="159">
        <f t="shared" si="21"/>
        <v>0</v>
      </c>
      <c r="V107" s="159">
        <f>IF('1045Ed Abrechnung'!D111="",0,1)</f>
        <v>0</v>
      </c>
      <c r="W107" s="146" t="str">
        <f t="shared" si="22"/>
        <v/>
      </c>
      <c r="X107" s="146">
        <f t="shared" si="23"/>
        <v>0</v>
      </c>
      <c r="Y107" s="145" t="str">
        <f t="shared" si="24"/>
        <v/>
      </c>
      <c r="Z107" s="146" t="str">
        <f t="shared" si="25"/>
        <v/>
      </c>
      <c r="AA107" s="146" t="str">
        <f t="shared" si="26"/>
        <v/>
      </c>
      <c r="AB107" s="146" t="str">
        <f t="shared" si="27"/>
        <v/>
      </c>
      <c r="AC107" s="146" t="str">
        <f t="shared" si="28"/>
        <v/>
      </c>
      <c r="AD107" s="160" t="str">
        <f t="shared" si="29"/>
        <v/>
      </c>
      <c r="AE107" s="152" t="str">
        <f t="shared" si="30"/>
        <v/>
      </c>
      <c r="AF107" s="160" t="str">
        <f>IF(AD107&lt;AE107,AD107,AE107)</f>
        <v/>
      </c>
      <c r="AG107" s="160"/>
      <c r="AH107" s="152"/>
      <c r="AI107" s="236"/>
    </row>
    <row r="108" spans="1:35" s="151" customFormat="1" ht="16.899999999999999" customHeight="1">
      <c r="A108" s="161"/>
      <c r="B108" s="162"/>
      <c r="C108" s="163"/>
      <c r="D108" s="164"/>
      <c r="E108" s="282"/>
      <c r="F108" s="262"/>
      <c r="G108" s="153"/>
      <c r="H108" s="155"/>
      <c r="I108" s="260"/>
      <c r="J108" s="155"/>
      <c r="K108" s="211"/>
      <c r="L108" s="154"/>
      <c r="M108" s="155"/>
      <c r="N108" s="165"/>
      <c r="O108" s="155"/>
      <c r="P108" s="261"/>
      <c r="Q108" s="262"/>
      <c r="R108" s="155"/>
      <c r="S108" s="211"/>
      <c r="T108" s="187"/>
      <c r="U108" s="159">
        <f t="shared" si="21"/>
        <v>0</v>
      </c>
      <c r="V108" s="159">
        <f>IF('1045Ed Abrechnung'!D112="",0,1)</f>
        <v>0</v>
      </c>
      <c r="W108" s="146" t="str">
        <f t="shared" si="22"/>
        <v/>
      </c>
      <c r="X108" s="146">
        <f t="shared" si="23"/>
        <v>0</v>
      </c>
      <c r="Y108" s="145" t="str">
        <f t="shared" si="24"/>
        <v/>
      </c>
      <c r="Z108" s="146" t="str">
        <f t="shared" si="25"/>
        <v/>
      </c>
      <c r="AA108" s="146" t="str">
        <f t="shared" si="26"/>
        <v/>
      </c>
      <c r="AB108" s="146" t="str">
        <f t="shared" si="27"/>
        <v/>
      </c>
      <c r="AC108" s="146" t="str">
        <f t="shared" si="28"/>
        <v/>
      </c>
      <c r="AD108" s="160" t="str">
        <f t="shared" si="29"/>
        <v/>
      </c>
      <c r="AE108" s="152" t="str">
        <f t="shared" si="30"/>
        <v/>
      </c>
      <c r="AF108" s="160" t="str">
        <f t="shared" ref="AF108:AF171" si="32">IF(AD108&lt;AE108,AD108,AE108)</f>
        <v/>
      </c>
      <c r="AG108" s="160"/>
      <c r="AH108" s="152"/>
      <c r="AI108" s="236"/>
    </row>
    <row r="109" spans="1:35" s="151" customFormat="1" ht="16.899999999999999" customHeight="1">
      <c r="A109" s="161"/>
      <c r="B109" s="162"/>
      <c r="C109" s="163"/>
      <c r="D109" s="164"/>
      <c r="E109" s="282"/>
      <c r="F109" s="262"/>
      <c r="G109" s="153"/>
      <c r="H109" s="155"/>
      <c r="I109" s="260"/>
      <c r="J109" s="155"/>
      <c r="K109" s="211"/>
      <c r="L109" s="154"/>
      <c r="M109" s="155"/>
      <c r="N109" s="165"/>
      <c r="O109" s="155"/>
      <c r="P109" s="261"/>
      <c r="Q109" s="262"/>
      <c r="R109" s="155"/>
      <c r="S109" s="211"/>
      <c r="T109" s="187"/>
      <c r="U109" s="159">
        <f t="shared" si="21"/>
        <v>0</v>
      </c>
      <c r="V109" s="159">
        <f>IF('1045Ed Abrechnung'!D113="",0,1)</f>
        <v>0</v>
      </c>
      <c r="W109" s="146" t="str">
        <f t="shared" si="22"/>
        <v/>
      </c>
      <c r="X109" s="146">
        <f t="shared" si="23"/>
        <v>0</v>
      </c>
      <c r="Y109" s="145" t="str">
        <f t="shared" si="24"/>
        <v/>
      </c>
      <c r="Z109" s="146" t="str">
        <f t="shared" si="25"/>
        <v/>
      </c>
      <c r="AA109" s="146" t="str">
        <f t="shared" si="26"/>
        <v/>
      </c>
      <c r="AB109" s="146" t="str">
        <f t="shared" si="27"/>
        <v/>
      </c>
      <c r="AC109" s="146" t="str">
        <f t="shared" si="28"/>
        <v/>
      </c>
      <c r="AD109" s="160" t="str">
        <f t="shared" si="29"/>
        <v/>
      </c>
      <c r="AE109" s="152" t="str">
        <f t="shared" si="30"/>
        <v/>
      </c>
      <c r="AF109" s="160" t="str">
        <f t="shared" si="32"/>
        <v/>
      </c>
      <c r="AG109" s="160"/>
      <c r="AH109" s="152"/>
      <c r="AI109" s="236"/>
    </row>
    <row r="110" spans="1:35" s="151" customFormat="1" ht="16.899999999999999" customHeight="1">
      <c r="A110" s="161"/>
      <c r="B110" s="162"/>
      <c r="C110" s="163"/>
      <c r="D110" s="164"/>
      <c r="E110" s="282"/>
      <c r="F110" s="262"/>
      <c r="G110" s="153"/>
      <c r="H110" s="155"/>
      <c r="I110" s="260"/>
      <c r="J110" s="155"/>
      <c r="K110" s="211"/>
      <c r="L110" s="154"/>
      <c r="M110" s="155"/>
      <c r="N110" s="165"/>
      <c r="O110" s="155"/>
      <c r="P110" s="261"/>
      <c r="Q110" s="262"/>
      <c r="R110" s="155"/>
      <c r="S110" s="211"/>
      <c r="T110" s="187"/>
      <c r="U110" s="159">
        <f t="shared" si="21"/>
        <v>0</v>
      </c>
      <c r="V110" s="159">
        <f>IF('1045Ed Abrechnung'!D114="",0,1)</f>
        <v>0</v>
      </c>
      <c r="W110" s="146" t="str">
        <f t="shared" si="22"/>
        <v/>
      </c>
      <c r="X110" s="146">
        <f t="shared" si="23"/>
        <v>0</v>
      </c>
      <c r="Y110" s="145" t="str">
        <f t="shared" si="24"/>
        <v/>
      </c>
      <c r="Z110" s="146" t="str">
        <f t="shared" si="25"/>
        <v/>
      </c>
      <c r="AA110" s="146" t="str">
        <f t="shared" si="26"/>
        <v/>
      </c>
      <c r="AB110" s="146" t="str">
        <f t="shared" si="27"/>
        <v/>
      </c>
      <c r="AC110" s="146" t="str">
        <f t="shared" si="28"/>
        <v/>
      </c>
      <c r="AD110" s="160" t="str">
        <f t="shared" si="29"/>
        <v/>
      </c>
      <c r="AE110" s="152" t="str">
        <f t="shared" si="30"/>
        <v/>
      </c>
      <c r="AF110" s="160" t="str">
        <f t="shared" si="32"/>
        <v/>
      </c>
      <c r="AG110" s="160"/>
      <c r="AH110" s="152"/>
      <c r="AI110" s="236"/>
    </row>
    <row r="111" spans="1:35" s="151" customFormat="1" ht="16.899999999999999" customHeight="1">
      <c r="A111" s="161"/>
      <c r="B111" s="162"/>
      <c r="C111" s="163"/>
      <c r="D111" s="164"/>
      <c r="E111" s="282"/>
      <c r="F111" s="262"/>
      <c r="G111" s="153"/>
      <c r="H111" s="155"/>
      <c r="I111" s="260"/>
      <c r="J111" s="155"/>
      <c r="K111" s="211"/>
      <c r="L111" s="154"/>
      <c r="M111" s="155"/>
      <c r="N111" s="165"/>
      <c r="O111" s="155"/>
      <c r="P111" s="261"/>
      <c r="Q111" s="262"/>
      <c r="R111" s="155"/>
      <c r="S111" s="211"/>
      <c r="T111" s="187"/>
      <c r="U111" s="159">
        <f t="shared" si="21"/>
        <v>0</v>
      </c>
      <c r="V111" s="159">
        <f>IF('1045Ed Abrechnung'!D115="",0,1)</f>
        <v>0</v>
      </c>
      <c r="W111" s="146" t="str">
        <f t="shared" si="22"/>
        <v/>
      </c>
      <c r="X111" s="146">
        <f t="shared" si="23"/>
        <v>0</v>
      </c>
      <c r="Y111" s="145" t="str">
        <f t="shared" si="24"/>
        <v/>
      </c>
      <c r="Z111" s="146" t="str">
        <f t="shared" si="25"/>
        <v/>
      </c>
      <c r="AA111" s="146" t="str">
        <f t="shared" si="26"/>
        <v/>
      </c>
      <c r="AB111" s="146" t="str">
        <f t="shared" si="27"/>
        <v/>
      </c>
      <c r="AC111" s="146" t="str">
        <f t="shared" si="28"/>
        <v/>
      </c>
      <c r="AD111" s="160" t="str">
        <f t="shared" si="29"/>
        <v/>
      </c>
      <c r="AE111" s="152" t="str">
        <f t="shared" si="30"/>
        <v/>
      </c>
      <c r="AF111" s="160" t="str">
        <f t="shared" si="32"/>
        <v/>
      </c>
      <c r="AG111" s="160"/>
      <c r="AH111" s="152"/>
      <c r="AI111" s="236"/>
    </row>
    <row r="112" spans="1:35" s="151" customFormat="1" ht="16.899999999999999" customHeight="1">
      <c r="A112" s="161"/>
      <c r="B112" s="162"/>
      <c r="C112" s="163"/>
      <c r="D112" s="164"/>
      <c r="E112" s="282"/>
      <c r="F112" s="262"/>
      <c r="G112" s="153"/>
      <c r="H112" s="155"/>
      <c r="I112" s="260"/>
      <c r="J112" s="155"/>
      <c r="K112" s="211"/>
      <c r="L112" s="154"/>
      <c r="M112" s="155"/>
      <c r="N112" s="165"/>
      <c r="O112" s="155"/>
      <c r="P112" s="261"/>
      <c r="Q112" s="262"/>
      <c r="R112" s="155"/>
      <c r="S112" s="211"/>
      <c r="T112" s="187"/>
      <c r="U112" s="159">
        <f t="shared" si="21"/>
        <v>0</v>
      </c>
      <c r="V112" s="159">
        <f>IF('1045Ed Abrechnung'!D116="",0,1)</f>
        <v>0</v>
      </c>
      <c r="W112" s="146" t="str">
        <f t="shared" si="22"/>
        <v/>
      </c>
      <c r="X112" s="146">
        <f t="shared" si="23"/>
        <v>0</v>
      </c>
      <c r="Y112" s="145" t="str">
        <f t="shared" si="24"/>
        <v/>
      </c>
      <c r="Z112" s="146" t="str">
        <f t="shared" si="25"/>
        <v/>
      </c>
      <c r="AA112" s="146" t="str">
        <f t="shared" si="26"/>
        <v/>
      </c>
      <c r="AB112" s="146" t="str">
        <f t="shared" si="27"/>
        <v/>
      </c>
      <c r="AC112" s="146" t="str">
        <f t="shared" si="28"/>
        <v/>
      </c>
      <c r="AD112" s="160" t="str">
        <f t="shared" si="29"/>
        <v/>
      </c>
      <c r="AE112" s="152" t="str">
        <f t="shared" si="30"/>
        <v/>
      </c>
      <c r="AF112" s="160" t="str">
        <f t="shared" si="32"/>
        <v/>
      </c>
      <c r="AG112" s="160"/>
      <c r="AH112" s="152"/>
      <c r="AI112" s="236"/>
    </row>
    <row r="113" spans="1:35" s="151" customFormat="1" ht="16.899999999999999" customHeight="1">
      <c r="A113" s="161"/>
      <c r="B113" s="162"/>
      <c r="C113" s="163"/>
      <c r="D113" s="164"/>
      <c r="E113" s="282"/>
      <c r="F113" s="262"/>
      <c r="G113" s="153"/>
      <c r="H113" s="155"/>
      <c r="I113" s="260"/>
      <c r="J113" s="155"/>
      <c r="K113" s="211"/>
      <c r="L113" s="154"/>
      <c r="M113" s="155"/>
      <c r="N113" s="165"/>
      <c r="O113" s="155"/>
      <c r="P113" s="261"/>
      <c r="Q113" s="262"/>
      <c r="R113" s="155"/>
      <c r="S113" s="211"/>
      <c r="T113" s="187"/>
      <c r="U113" s="159">
        <f t="shared" si="21"/>
        <v>0</v>
      </c>
      <c r="V113" s="159">
        <f>IF('1045Ed Abrechnung'!D117="",0,1)</f>
        <v>0</v>
      </c>
      <c r="W113" s="146" t="str">
        <f t="shared" si="22"/>
        <v/>
      </c>
      <c r="X113" s="146">
        <f t="shared" si="23"/>
        <v>0</v>
      </c>
      <c r="Y113" s="145" t="str">
        <f t="shared" si="24"/>
        <v/>
      </c>
      <c r="Z113" s="146" t="str">
        <f t="shared" si="25"/>
        <v/>
      </c>
      <c r="AA113" s="146" t="str">
        <f t="shared" si="26"/>
        <v/>
      </c>
      <c r="AB113" s="146" t="str">
        <f t="shared" si="27"/>
        <v/>
      </c>
      <c r="AC113" s="146" t="str">
        <f t="shared" si="28"/>
        <v/>
      </c>
      <c r="AD113" s="160" t="str">
        <f t="shared" si="29"/>
        <v/>
      </c>
      <c r="AE113" s="152" t="str">
        <f t="shared" si="30"/>
        <v/>
      </c>
      <c r="AF113" s="160" t="str">
        <f t="shared" si="32"/>
        <v/>
      </c>
      <c r="AG113" s="160"/>
      <c r="AH113" s="152"/>
      <c r="AI113" s="236"/>
    </row>
    <row r="114" spans="1:35" s="151" customFormat="1" ht="16.899999999999999" customHeight="1">
      <c r="A114" s="161"/>
      <c r="B114" s="162"/>
      <c r="C114" s="163"/>
      <c r="D114" s="164"/>
      <c r="E114" s="282"/>
      <c r="F114" s="262"/>
      <c r="G114" s="153"/>
      <c r="H114" s="155"/>
      <c r="I114" s="260"/>
      <c r="J114" s="155"/>
      <c r="K114" s="211"/>
      <c r="L114" s="154"/>
      <c r="M114" s="155"/>
      <c r="N114" s="165"/>
      <c r="O114" s="155"/>
      <c r="P114" s="261"/>
      <c r="Q114" s="262"/>
      <c r="R114" s="155"/>
      <c r="S114" s="211"/>
      <c r="T114" s="187"/>
      <c r="U114" s="159">
        <f t="shared" si="21"/>
        <v>0</v>
      </c>
      <c r="V114" s="159">
        <f>IF('1045Ed Abrechnung'!D118="",0,1)</f>
        <v>0</v>
      </c>
      <c r="W114" s="146" t="str">
        <f t="shared" si="22"/>
        <v/>
      </c>
      <c r="X114" s="146">
        <f t="shared" si="23"/>
        <v>0</v>
      </c>
      <c r="Y114" s="145" t="str">
        <f t="shared" si="24"/>
        <v/>
      </c>
      <c r="Z114" s="146" t="str">
        <f t="shared" si="25"/>
        <v/>
      </c>
      <c r="AA114" s="146" t="str">
        <f t="shared" si="26"/>
        <v/>
      </c>
      <c r="AB114" s="146" t="str">
        <f t="shared" si="27"/>
        <v/>
      </c>
      <c r="AC114" s="146" t="str">
        <f t="shared" si="28"/>
        <v/>
      </c>
      <c r="AD114" s="160" t="str">
        <f t="shared" si="29"/>
        <v/>
      </c>
      <c r="AE114" s="152" t="str">
        <f t="shared" si="30"/>
        <v/>
      </c>
      <c r="AF114" s="160" t="str">
        <f t="shared" si="32"/>
        <v/>
      </c>
      <c r="AG114" s="160"/>
      <c r="AH114" s="152"/>
      <c r="AI114" s="236"/>
    </row>
    <row r="115" spans="1:35" s="151" customFormat="1" ht="16.899999999999999" customHeight="1">
      <c r="A115" s="161"/>
      <c r="B115" s="162"/>
      <c r="C115" s="163"/>
      <c r="D115" s="164"/>
      <c r="E115" s="282"/>
      <c r="F115" s="262"/>
      <c r="G115" s="153"/>
      <c r="H115" s="155"/>
      <c r="I115" s="260"/>
      <c r="J115" s="155"/>
      <c r="K115" s="211"/>
      <c r="L115" s="154"/>
      <c r="M115" s="155"/>
      <c r="N115" s="165"/>
      <c r="O115" s="155"/>
      <c r="P115" s="261"/>
      <c r="Q115" s="262"/>
      <c r="R115" s="155"/>
      <c r="S115" s="211"/>
      <c r="T115" s="187"/>
      <c r="U115" s="159">
        <f t="shared" si="21"/>
        <v>0</v>
      </c>
      <c r="V115" s="159">
        <f>IF('1045Ed Abrechnung'!D119="",0,1)</f>
        <v>0</v>
      </c>
      <c r="W115" s="146" t="str">
        <f t="shared" si="22"/>
        <v/>
      </c>
      <c r="X115" s="146">
        <f t="shared" si="23"/>
        <v>0</v>
      </c>
      <c r="Y115" s="145" t="str">
        <f t="shared" si="24"/>
        <v/>
      </c>
      <c r="Z115" s="146" t="str">
        <f t="shared" si="25"/>
        <v/>
      </c>
      <c r="AA115" s="146" t="str">
        <f t="shared" si="26"/>
        <v/>
      </c>
      <c r="AB115" s="146" t="str">
        <f t="shared" si="27"/>
        <v/>
      </c>
      <c r="AC115" s="146" t="str">
        <f t="shared" si="28"/>
        <v/>
      </c>
      <c r="AD115" s="160" t="str">
        <f t="shared" si="29"/>
        <v/>
      </c>
      <c r="AE115" s="152" t="str">
        <f t="shared" si="30"/>
        <v/>
      </c>
      <c r="AF115" s="160" t="str">
        <f t="shared" si="32"/>
        <v/>
      </c>
      <c r="AG115" s="160"/>
      <c r="AH115" s="152"/>
      <c r="AI115" s="236"/>
    </row>
    <row r="116" spans="1:35" s="151" customFormat="1" ht="16.899999999999999" customHeight="1">
      <c r="A116" s="161"/>
      <c r="B116" s="162"/>
      <c r="C116" s="163"/>
      <c r="D116" s="164"/>
      <c r="E116" s="282"/>
      <c r="F116" s="262"/>
      <c r="G116" s="153"/>
      <c r="H116" s="155"/>
      <c r="I116" s="260"/>
      <c r="J116" s="155"/>
      <c r="K116" s="211"/>
      <c r="L116" s="154"/>
      <c r="M116" s="155"/>
      <c r="N116" s="165"/>
      <c r="O116" s="155"/>
      <c r="P116" s="261"/>
      <c r="Q116" s="262"/>
      <c r="R116" s="155"/>
      <c r="S116" s="211"/>
      <c r="T116" s="187"/>
      <c r="U116" s="159">
        <f t="shared" si="21"/>
        <v>0</v>
      </c>
      <c r="V116" s="159">
        <f>IF('1045Ed Abrechnung'!D120="",0,1)</f>
        <v>0</v>
      </c>
      <c r="W116" s="146" t="str">
        <f t="shared" si="22"/>
        <v/>
      </c>
      <c r="X116" s="146">
        <f t="shared" si="23"/>
        <v>0</v>
      </c>
      <c r="Y116" s="145" t="str">
        <f t="shared" si="24"/>
        <v/>
      </c>
      <c r="Z116" s="146" t="str">
        <f t="shared" si="25"/>
        <v/>
      </c>
      <c r="AA116" s="146" t="str">
        <f t="shared" si="26"/>
        <v/>
      </c>
      <c r="AB116" s="146" t="str">
        <f t="shared" si="27"/>
        <v/>
      </c>
      <c r="AC116" s="146" t="str">
        <f t="shared" si="28"/>
        <v/>
      </c>
      <c r="AD116" s="160" t="str">
        <f t="shared" si="29"/>
        <v/>
      </c>
      <c r="AE116" s="152" t="str">
        <f t="shared" si="30"/>
        <v/>
      </c>
      <c r="AF116" s="160" t="str">
        <f t="shared" si="32"/>
        <v/>
      </c>
      <c r="AG116" s="160"/>
      <c r="AH116" s="152"/>
      <c r="AI116" s="236"/>
    </row>
    <row r="117" spans="1:35" s="151" customFormat="1" ht="16.899999999999999" customHeight="1">
      <c r="A117" s="161"/>
      <c r="B117" s="162"/>
      <c r="C117" s="163"/>
      <c r="D117" s="164"/>
      <c r="E117" s="282"/>
      <c r="F117" s="262"/>
      <c r="G117" s="153"/>
      <c r="H117" s="155"/>
      <c r="I117" s="260"/>
      <c r="J117" s="155"/>
      <c r="K117" s="211"/>
      <c r="L117" s="154"/>
      <c r="M117" s="155"/>
      <c r="N117" s="165"/>
      <c r="O117" s="155"/>
      <c r="P117" s="261"/>
      <c r="Q117" s="262"/>
      <c r="R117" s="155"/>
      <c r="S117" s="211"/>
      <c r="T117" s="187"/>
      <c r="U117" s="159">
        <f t="shared" si="21"/>
        <v>0</v>
      </c>
      <c r="V117" s="159">
        <f>IF('1045Ed Abrechnung'!D121="",0,1)</f>
        <v>0</v>
      </c>
      <c r="W117" s="146" t="str">
        <f t="shared" si="22"/>
        <v/>
      </c>
      <c r="X117" s="146">
        <f t="shared" si="23"/>
        <v>0</v>
      </c>
      <c r="Y117" s="145" t="str">
        <f t="shared" si="24"/>
        <v/>
      </c>
      <c r="Z117" s="146" t="str">
        <f t="shared" si="25"/>
        <v/>
      </c>
      <c r="AA117" s="146" t="str">
        <f t="shared" si="26"/>
        <v/>
      </c>
      <c r="AB117" s="146" t="str">
        <f t="shared" si="27"/>
        <v/>
      </c>
      <c r="AC117" s="146" t="str">
        <f t="shared" si="28"/>
        <v/>
      </c>
      <c r="AD117" s="160" t="str">
        <f t="shared" si="29"/>
        <v/>
      </c>
      <c r="AE117" s="152" t="str">
        <f t="shared" si="30"/>
        <v/>
      </c>
      <c r="AF117" s="160" t="str">
        <f t="shared" si="32"/>
        <v/>
      </c>
      <c r="AG117" s="160"/>
      <c r="AH117" s="152"/>
      <c r="AI117" s="236"/>
    </row>
    <row r="118" spans="1:35" s="151" customFormat="1" ht="16.899999999999999" customHeight="1">
      <c r="A118" s="161"/>
      <c r="B118" s="162"/>
      <c r="C118" s="163"/>
      <c r="D118" s="164"/>
      <c r="E118" s="282"/>
      <c r="F118" s="262"/>
      <c r="G118" s="153"/>
      <c r="H118" s="155"/>
      <c r="I118" s="260"/>
      <c r="J118" s="155"/>
      <c r="K118" s="211"/>
      <c r="L118" s="154"/>
      <c r="M118" s="155"/>
      <c r="N118" s="165"/>
      <c r="O118" s="155"/>
      <c r="P118" s="261"/>
      <c r="Q118" s="262"/>
      <c r="R118" s="155"/>
      <c r="S118" s="211"/>
      <c r="T118" s="187"/>
      <c r="U118" s="159">
        <f t="shared" si="21"/>
        <v>0</v>
      </c>
      <c r="V118" s="159">
        <f>IF('1045Ed Abrechnung'!D122="",0,1)</f>
        <v>0</v>
      </c>
      <c r="W118" s="146" t="str">
        <f t="shared" si="22"/>
        <v/>
      </c>
      <c r="X118" s="146">
        <f t="shared" si="23"/>
        <v>0</v>
      </c>
      <c r="Y118" s="145" t="str">
        <f t="shared" si="24"/>
        <v/>
      </c>
      <c r="Z118" s="146" t="str">
        <f t="shared" si="25"/>
        <v/>
      </c>
      <c r="AA118" s="146" t="str">
        <f t="shared" si="26"/>
        <v/>
      </c>
      <c r="AB118" s="146" t="str">
        <f t="shared" si="27"/>
        <v/>
      </c>
      <c r="AC118" s="146" t="str">
        <f t="shared" si="28"/>
        <v/>
      </c>
      <c r="AD118" s="160" t="str">
        <f t="shared" si="29"/>
        <v/>
      </c>
      <c r="AE118" s="152" t="str">
        <f t="shared" si="30"/>
        <v/>
      </c>
      <c r="AF118" s="160" t="str">
        <f t="shared" si="32"/>
        <v/>
      </c>
      <c r="AG118" s="160"/>
      <c r="AH118" s="152"/>
      <c r="AI118" s="236"/>
    </row>
    <row r="119" spans="1:35" s="151" customFormat="1" ht="16.899999999999999" customHeight="1">
      <c r="A119" s="161"/>
      <c r="B119" s="162"/>
      <c r="C119" s="163"/>
      <c r="D119" s="164"/>
      <c r="E119" s="282"/>
      <c r="F119" s="262"/>
      <c r="G119" s="153"/>
      <c r="H119" s="155"/>
      <c r="I119" s="260"/>
      <c r="J119" s="155"/>
      <c r="K119" s="211"/>
      <c r="L119" s="154"/>
      <c r="M119" s="155"/>
      <c r="N119" s="165"/>
      <c r="O119" s="155"/>
      <c r="P119" s="261"/>
      <c r="Q119" s="262"/>
      <c r="R119" s="155"/>
      <c r="S119" s="211"/>
      <c r="T119" s="187"/>
      <c r="U119" s="159">
        <f t="shared" si="21"/>
        <v>0</v>
      </c>
      <c r="V119" s="159">
        <f>IF('1045Ed Abrechnung'!D123="",0,1)</f>
        <v>0</v>
      </c>
      <c r="W119" s="146" t="str">
        <f t="shared" si="22"/>
        <v/>
      </c>
      <c r="X119" s="146">
        <f t="shared" si="23"/>
        <v>0</v>
      </c>
      <c r="Y119" s="145" t="str">
        <f t="shared" si="24"/>
        <v/>
      </c>
      <c r="Z119" s="146" t="str">
        <f t="shared" si="25"/>
        <v/>
      </c>
      <c r="AA119" s="146" t="str">
        <f t="shared" si="26"/>
        <v/>
      </c>
      <c r="AB119" s="146" t="str">
        <f t="shared" si="27"/>
        <v/>
      </c>
      <c r="AC119" s="146" t="str">
        <f t="shared" si="28"/>
        <v/>
      </c>
      <c r="AD119" s="160" t="str">
        <f t="shared" si="29"/>
        <v/>
      </c>
      <c r="AE119" s="152" t="str">
        <f t="shared" si="30"/>
        <v/>
      </c>
      <c r="AF119" s="160" t="str">
        <f t="shared" si="32"/>
        <v/>
      </c>
      <c r="AG119" s="160"/>
      <c r="AH119" s="152"/>
      <c r="AI119" s="236"/>
    </row>
    <row r="120" spans="1:35" s="151" customFormat="1" ht="16.899999999999999" customHeight="1">
      <c r="A120" s="161"/>
      <c r="B120" s="162"/>
      <c r="C120" s="163"/>
      <c r="D120" s="164"/>
      <c r="E120" s="282"/>
      <c r="F120" s="262"/>
      <c r="G120" s="153"/>
      <c r="H120" s="155"/>
      <c r="I120" s="260"/>
      <c r="J120" s="155"/>
      <c r="K120" s="211"/>
      <c r="L120" s="154"/>
      <c r="M120" s="155"/>
      <c r="N120" s="165"/>
      <c r="O120" s="155"/>
      <c r="P120" s="261"/>
      <c r="Q120" s="262"/>
      <c r="R120" s="155"/>
      <c r="S120" s="211"/>
      <c r="T120" s="187"/>
      <c r="U120" s="159">
        <f t="shared" si="21"/>
        <v>0</v>
      </c>
      <c r="V120" s="159">
        <f>IF('1045Ed Abrechnung'!D124="",0,1)</f>
        <v>0</v>
      </c>
      <c r="W120" s="146" t="str">
        <f t="shared" si="22"/>
        <v/>
      </c>
      <c r="X120" s="146">
        <f t="shared" si="23"/>
        <v>0</v>
      </c>
      <c r="Y120" s="145" t="str">
        <f t="shared" si="24"/>
        <v/>
      </c>
      <c r="Z120" s="146" t="str">
        <f t="shared" si="25"/>
        <v/>
      </c>
      <c r="AA120" s="146" t="str">
        <f t="shared" si="26"/>
        <v/>
      </c>
      <c r="AB120" s="146" t="str">
        <f t="shared" si="27"/>
        <v/>
      </c>
      <c r="AC120" s="146" t="str">
        <f t="shared" si="28"/>
        <v/>
      </c>
      <c r="AD120" s="160" t="str">
        <f t="shared" si="29"/>
        <v/>
      </c>
      <c r="AE120" s="152" t="str">
        <f t="shared" si="30"/>
        <v/>
      </c>
      <c r="AF120" s="160" t="str">
        <f t="shared" si="32"/>
        <v/>
      </c>
      <c r="AG120" s="160"/>
      <c r="AH120" s="152"/>
      <c r="AI120" s="236"/>
    </row>
    <row r="121" spans="1:35" s="151" customFormat="1" ht="16.899999999999999" customHeight="1">
      <c r="A121" s="161"/>
      <c r="B121" s="162"/>
      <c r="C121" s="163"/>
      <c r="D121" s="164"/>
      <c r="E121" s="282"/>
      <c r="F121" s="262"/>
      <c r="G121" s="153"/>
      <c r="H121" s="155"/>
      <c r="I121" s="260"/>
      <c r="J121" s="155"/>
      <c r="K121" s="211"/>
      <c r="L121" s="154"/>
      <c r="M121" s="155"/>
      <c r="N121" s="165"/>
      <c r="O121" s="155"/>
      <c r="P121" s="261"/>
      <c r="Q121" s="262"/>
      <c r="R121" s="155"/>
      <c r="S121" s="211"/>
      <c r="T121" s="187"/>
      <c r="U121" s="159">
        <f t="shared" si="21"/>
        <v>0</v>
      </c>
      <c r="V121" s="159">
        <f>IF('1045Ed Abrechnung'!D125="",0,1)</f>
        <v>0</v>
      </c>
      <c r="W121" s="146" t="str">
        <f t="shared" si="22"/>
        <v/>
      </c>
      <c r="X121" s="146">
        <f t="shared" si="23"/>
        <v>0</v>
      </c>
      <c r="Y121" s="145" t="str">
        <f t="shared" si="24"/>
        <v/>
      </c>
      <c r="Z121" s="146" t="str">
        <f t="shared" si="25"/>
        <v/>
      </c>
      <c r="AA121" s="146" t="str">
        <f t="shared" si="26"/>
        <v/>
      </c>
      <c r="AB121" s="146" t="str">
        <f t="shared" si="27"/>
        <v/>
      </c>
      <c r="AC121" s="146" t="str">
        <f t="shared" si="28"/>
        <v/>
      </c>
      <c r="AD121" s="160" t="str">
        <f t="shared" si="29"/>
        <v/>
      </c>
      <c r="AE121" s="152" t="str">
        <f t="shared" si="30"/>
        <v/>
      </c>
      <c r="AF121" s="160" t="str">
        <f t="shared" si="32"/>
        <v/>
      </c>
      <c r="AG121" s="160"/>
      <c r="AH121" s="152"/>
      <c r="AI121" s="236"/>
    </row>
    <row r="122" spans="1:35" s="151" customFormat="1" ht="16.899999999999999" customHeight="1">
      <c r="A122" s="161"/>
      <c r="B122" s="162"/>
      <c r="C122" s="163"/>
      <c r="D122" s="164"/>
      <c r="E122" s="282"/>
      <c r="F122" s="262"/>
      <c r="G122" s="153"/>
      <c r="H122" s="155"/>
      <c r="I122" s="260"/>
      <c r="J122" s="155"/>
      <c r="K122" s="211"/>
      <c r="L122" s="154"/>
      <c r="M122" s="155"/>
      <c r="N122" s="165"/>
      <c r="O122" s="155"/>
      <c r="P122" s="261"/>
      <c r="Q122" s="262"/>
      <c r="R122" s="155"/>
      <c r="S122" s="211"/>
      <c r="T122" s="187"/>
      <c r="U122" s="159">
        <f t="shared" si="21"/>
        <v>0</v>
      </c>
      <c r="V122" s="159">
        <f>IF('1045Ed Abrechnung'!D126="",0,1)</f>
        <v>0</v>
      </c>
      <c r="W122" s="146" t="str">
        <f t="shared" si="22"/>
        <v/>
      </c>
      <c r="X122" s="146">
        <f t="shared" si="23"/>
        <v>0</v>
      </c>
      <c r="Y122" s="145" t="str">
        <f t="shared" si="24"/>
        <v/>
      </c>
      <c r="Z122" s="146" t="str">
        <f t="shared" si="25"/>
        <v/>
      </c>
      <c r="AA122" s="146" t="str">
        <f t="shared" si="26"/>
        <v/>
      </c>
      <c r="AB122" s="146" t="str">
        <f t="shared" si="27"/>
        <v/>
      </c>
      <c r="AC122" s="146" t="str">
        <f t="shared" si="28"/>
        <v/>
      </c>
      <c r="AD122" s="160" t="str">
        <f t="shared" si="29"/>
        <v/>
      </c>
      <c r="AE122" s="152" t="str">
        <f t="shared" si="30"/>
        <v/>
      </c>
      <c r="AF122" s="160" t="str">
        <f t="shared" si="32"/>
        <v/>
      </c>
      <c r="AG122" s="160"/>
      <c r="AH122" s="152"/>
      <c r="AI122" s="236"/>
    </row>
    <row r="123" spans="1:35" s="151" customFormat="1" ht="16.899999999999999" customHeight="1">
      <c r="A123" s="161"/>
      <c r="B123" s="162"/>
      <c r="C123" s="163"/>
      <c r="D123" s="164"/>
      <c r="E123" s="282"/>
      <c r="F123" s="262"/>
      <c r="G123" s="153"/>
      <c r="H123" s="155"/>
      <c r="I123" s="260"/>
      <c r="J123" s="155"/>
      <c r="K123" s="211"/>
      <c r="L123" s="154"/>
      <c r="M123" s="155"/>
      <c r="N123" s="165"/>
      <c r="O123" s="155"/>
      <c r="P123" s="261"/>
      <c r="Q123" s="262"/>
      <c r="R123" s="155"/>
      <c r="S123" s="211"/>
      <c r="T123" s="187"/>
      <c r="U123" s="159">
        <f t="shared" si="21"/>
        <v>0</v>
      </c>
      <c r="V123" s="159">
        <f>IF('1045Ed Abrechnung'!D127="",0,1)</f>
        <v>0</v>
      </c>
      <c r="W123" s="146" t="str">
        <f t="shared" si="22"/>
        <v/>
      </c>
      <c r="X123" s="146">
        <f t="shared" si="23"/>
        <v>0</v>
      </c>
      <c r="Y123" s="145" t="str">
        <f t="shared" si="24"/>
        <v/>
      </c>
      <c r="Z123" s="146" t="str">
        <f t="shared" si="25"/>
        <v/>
      </c>
      <c r="AA123" s="146" t="str">
        <f t="shared" si="26"/>
        <v/>
      </c>
      <c r="AB123" s="146" t="str">
        <f t="shared" si="27"/>
        <v/>
      </c>
      <c r="AC123" s="146" t="str">
        <f t="shared" si="28"/>
        <v/>
      </c>
      <c r="AD123" s="160" t="str">
        <f t="shared" si="29"/>
        <v/>
      </c>
      <c r="AE123" s="152" t="str">
        <f t="shared" si="30"/>
        <v/>
      </c>
      <c r="AF123" s="160" t="str">
        <f t="shared" si="32"/>
        <v/>
      </c>
      <c r="AG123" s="160"/>
      <c r="AH123" s="152"/>
      <c r="AI123" s="236"/>
    </row>
    <row r="124" spans="1:35" s="151" customFormat="1" ht="16.899999999999999" customHeight="1">
      <c r="A124" s="161"/>
      <c r="B124" s="162"/>
      <c r="C124" s="163"/>
      <c r="D124" s="164"/>
      <c r="E124" s="282"/>
      <c r="F124" s="262"/>
      <c r="G124" s="153"/>
      <c r="H124" s="155"/>
      <c r="I124" s="260"/>
      <c r="J124" s="155"/>
      <c r="K124" s="211"/>
      <c r="L124" s="154"/>
      <c r="M124" s="155"/>
      <c r="N124" s="165"/>
      <c r="O124" s="155"/>
      <c r="P124" s="261"/>
      <c r="Q124" s="262"/>
      <c r="R124" s="155"/>
      <c r="S124" s="211"/>
      <c r="T124" s="187"/>
      <c r="U124" s="159">
        <f t="shared" si="21"/>
        <v>0</v>
      </c>
      <c r="V124" s="159">
        <f>IF('1045Ed Abrechnung'!D128="",0,1)</f>
        <v>0</v>
      </c>
      <c r="W124" s="146" t="str">
        <f t="shared" si="22"/>
        <v/>
      </c>
      <c r="X124" s="146">
        <f t="shared" si="23"/>
        <v>0</v>
      </c>
      <c r="Y124" s="145" t="str">
        <f t="shared" si="24"/>
        <v/>
      </c>
      <c r="Z124" s="146" t="str">
        <f t="shared" si="25"/>
        <v/>
      </c>
      <c r="AA124" s="146" t="str">
        <f t="shared" si="26"/>
        <v/>
      </c>
      <c r="AB124" s="146" t="str">
        <f t="shared" si="27"/>
        <v/>
      </c>
      <c r="AC124" s="146" t="str">
        <f t="shared" si="28"/>
        <v/>
      </c>
      <c r="AD124" s="160" t="str">
        <f t="shared" si="29"/>
        <v/>
      </c>
      <c r="AE124" s="152" t="str">
        <f t="shared" si="30"/>
        <v/>
      </c>
      <c r="AF124" s="160" t="str">
        <f t="shared" si="32"/>
        <v/>
      </c>
      <c r="AG124" s="160"/>
      <c r="AH124" s="152"/>
      <c r="AI124" s="236"/>
    </row>
    <row r="125" spans="1:35" s="151" customFormat="1" ht="16.899999999999999" customHeight="1">
      <c r="A125" s="161"/>
      <c r="B125" s="162"/>
      <c r="C125" s="163"/>
      <c r="D125" s="164"/>
      <c r="E125" s="282"/>
      <c r="F125" s="262"/>
      <c r="G125" s="153"/>
      <c r="H125" s="155"/>
      <c r="I125" s="260"/>
      <c r="J125" s="155"/>
      <c r="K125" s="211"/>
      <c r="L125" s="154"/>
      <c r="M125" s="155"/>
      <c r="N125" s="165"/>
      <c r="O125" s="155"/>
      <c r="P125" s="261"/>
      <c r="Q125" s="262"/>
      <c r="R125" s="155"/>
      <c r="S125" s="211"/>
      <c r="T125" s="187"/>
      <c r="U125" s="159">
        <f t="shared" si="21"/>
        <v>0</v>
      </c>
      <c r="V125" s="159">
        <f>IF('1045Ed Abrechnung'!D129="",0,1)</f>
        <v>0</v>
      </c>
      <c r="W125" s="146" t="str">
        <f t="shared" si="22"/>
        <v/>
      </c>
      <c r="X125" s="146">
        <f t="shared" si="23"/>
        <v>0</v>
      </c>
      <c r="Y125" s="145" t="str">
        <f t="shared" si="24"/>
        <v/>
      </c>
      <c r="Z125" s="146" t="str">
        <f t="shared" si="25"/>
        <v/>
      </c>
      <c r="AA125" s="146" t="str">
        <f t="shared" si="26"/>
        <v/>
      </c>
      <c r="AB125" s="146" t="str">
        <f t="shared" si="27"/>
        <v/>
      </c>
      <c r="AC125" s="146" t="str">
        <f t="shared" si="28"/>
        <v/>
      </c>
      <c r="AD125" s="160" t="str">
        <f t="shared" si="29"/>
        <v/>
      </c>
      <c r="AE125" s="152" t="str">
        <f t="shared" si="30"/>
        <v/>
      </c>
      <c r="AF125" s="160" t="str">
        <f t="shared" si="32"/>
        <v/>
      </c>
      <c r="AG125" s="160"/>
      <c r="AH125" s="152"/>
      <c r="AI125" s="236"/>
    </row>
    <row r="126" spans="1:35" s="151" customFormat="1" ht="16.899999999999999" customHeight="1">
      <c r="A126" s="161"/>
      <c r="B126" s="162"/>
      <c r="C126" s="163"/>
      <c r="D126" s="164"/>
      <c r="E126" s="282"/>
      <c r="F126" s="262"/>
      <c r="G126" s="153"/>
      <c r="H126" s="155"/>
      <c r="I126" s="260"/>
      <c r="J126" s="155"/>
      <c r="K126" s="211"/>
      <c r="L126" s="154"/>
      <c r="M126" s="155"/>
      <c r="N126" s="165"/>
      <c r="O126" s="155"/>
      <c r="P126" s="261"/>
      <c r="Q126" s="262"/>
      <c r="R126" s="155"/>
      <c r="S126" s="211"/>
      <c r="T126" s="187"/>
      <c r="U126" s="159">
        <f t="shared" si="21"/>
        <v>0</v>
      </c>
      <c r="V126" s="159">
        <f>IF('1045Ed Abrechnung'!D130="",0,1)</f>
        <v>0</v>
      </c>
      <c r="W126" s="146" t="str">
        <f t="shared" si="22"/>
        <v/>
      </c>
      <c r="X126" s="146">
        <f t="shared" si="23"/>
        <v>0</v>
      </c>
      <c r="Y126" s="145" t="str">
        <f t="shared" si="24"/>
        <v/>
      </c>
      <c r="Z126" s="146" t="str">
        <f t="shared" si="25"/>
        <v/>
      </c>
      <c r="AA126" s="146" t="str">
        <f t="shared" si="26"/>
        <v/>
      </c>
      <c r="AB126" s="146" t="str">
        <f t="shared" si="27"/>
        <v/>
      </c>
      <c r="AC126" s="146" t="str">
        <f t="shared" si="28"/>
        <v/>
      </c>
      <c r="AD126" s="160" t="str">
        <f t="shared" si="29"/>
        <v/>
      </c>
      <c r="AE126" s="152" t="str">
        <f t="shared" si="30"/>
        <v/>
      </c>
      <c r="AF126" s="160" t="str">
        <f t="shared" si="32"/>
        <v/>
      </c>
      <c r="AG126" s="160"/>
      <c r="AH126" s="152"/>
      <c r="AI126" s="236"/>
    </row>
    <row r="127" spans="1:35" s="151" customFormat="1" ht="16.899999999999999" customHeight="1">
      <c r="A127" s="161"/>
      <c r="B127" s="162"/>
      <c r="C127" s="163"/>
      <c r="D127" s="164"/>
      <c r="E127" s="282"/>
      <c r="F127" s="262"/>
      <c r="G127" s="153"/>
      <c r="H127" s="155"/>
      <c r="I127" s="260"/>
      <c r="J127" s="155"/>
      <c r="K127" s="211"/>
      <c r="L127" s="154"/>
      <c r="M127" s="155"/>
      <c r="N127" s="165"/>
      <c r="O127" s="155"/>
      <c r="P127" s="261"/>
      <c r="Q127" s="262"/>
      <c r="R127" s="155"/>
      <c r="S127" s="211"/>
      <c r="T127" s="187"/>
      <c r="U127" s="159">
        <f t="shared" si="21"/>
        <v>0</v>
      </c>
      <c r="V127" s="159">
        <f>IF('1045Ed Abrechnung'!D131="",0,1)</f>
        <v>0</v>
      </c>
      <c r="W127" s="146" t="str">
        <f t="shared" si="22"/>
        <v/>
      </c>
      <c r="X127" s="146">
        <f t="shared" si="23"/>
        <v>0</v>
      </c>
      <c r="Y127" s="145" t="str">
        <f t="shared" si="24"/>
        <v/>
      </c>
      <c r="Z127" s="146" t="str">
        <f t="shared" si="25"/>
        <v/>
      </c>
      <c r="AA127" s="146" t="str">
        <f t="shared" si="26"/>
        <v/>
      </c>
      <c r="AB127" s="146" t="str">
        <f t="shared" si="27"/>
        <v/>
      </c>
      <c r="AC127" s="146" t="str">
        <f t="shared" si="28"/>
        <v/>
      </c>
      <c r="AD127" s="160" t="str">
        <f t="shared" si="29"/>
        <v/>
      </c>
      <c r="AE127" s="152" t="str">
        <f t="shared" si="30"/>
        <v/>
      </c>
      <c r="AF127" s="160" t="str">
        <f t="shared" si="32"/>
        <v/>
      </c>
      <c r="AG127" s="160"/>
      <c r="AH127" s="152"/>
      <c r="AI127" s="236"/>
    </row>
    <row r="128" spans="1:35" s="151" customFormat="1" ht="16.899999999999999" customHeight="1">
      <c r="A128" s="161"/>
      <c r="B128" s="162"/>
      <c r="C128" s="163"/>
      <c r="D128" s="164"/>
      <c r="E128" s="282"/>
      <c r="F128" s="262"/>
      <c r="G128" s="153"/>
      <c r="H128" s="155"/>
      <c r="I128" s="260"/>
      <c r="J128" s="155"/>
      <c r="K128" s="211"/>
      <c r="L128" s="154"/>
      <c r="M128" s="155"/>
      <c r="N128" s="165"/>
      <c r="O128" s="155"/>
      <c r="P128" s="261"/>
      <c r="Q128" s="262"/>
      <c r="R128" s="155"/>
      <c r="S128" s="211"/>
      <c r="T128" s="187"/>
      <c r="U128" s="159">
        <f t="shared" si="21"/>
        <v>0</v>
      </c>
      <c r="V128" s="159">
        <f>IF('1045Ed Abrechnung'!D132="",0,1)</f>
        <v>0</v>
      </c>
      <c r="W128" s="146" t="str">
        <f t="shared" si="22"/>
        <v/>
      </c>
      <c r="X128" s="146">
        <f t="shared" si="23"/>
        <v>0</v>
      </c>
      <c r="Y128" s="145" t="str">
        <f t="shared" si="24"/>
        <v/>
      </c>
      <c r="Z128" s="146" t="str">
        <f t="shared" si="25"/>
        <v/>
      </c>
      <c r="AA128" s="146" t="str">
        <f t="shared" si="26"/>
        <v/>
      </c>
      <c r="AB128" s="146" t="str">
        <f t="shared" si="27"/>
        <v/>
      </c>
      <c r="AC128" s="146" t="str">
        <f t="shared" si="28"/>
        <v/>
      </c>
      <c r="AD128" s="160" t="str">
        <f t="shared" si="29"/>
        <v/>
      </c>
      <c r="AE128" s="152" t="str">
        <f t="shared" si="30"/>
        <v/>
      </c>
      <c r="AF128" s="160" t="str">
        <f t="shared" si="32"/>
        <v/>
      </c>
      <c r="AG128" s="160"/>
      <c r="AH128" s="152"/>
      <c r="AI128" s="236"/>
    </row>
    <row r="129" spans="1:35" s="151" customFormat="1" ht="16.899999999999999" customHeight="1">
      <c r="A129" s="161"/>
      <c r="B129" s="162"/>
      <c r="C129" s="163"/>
      <c r="D129" s="164"/>
      <c r="E129" s="282"/>
      <c r="F129" s="262"/>
      <c r="G129" s="153"/>
      <c r="H129" s="155"/>
      <c r="I129" s="260"/>
      <c r="J129" s="155"/>
      <c r="K129" s="211"/>
      <c r="L129" s="154"/>
      <c r="M129" s="155"/>
      <c r="N129" s="165"/>
      <c r="O129" s="155"/>
      <c r="P129" s="261"/>
      <c r="Q129" s="262"/>
      <c r="R129" s="155"/>
      <c r="S129" s="211"/>
      <c r="T129" s="187"/>
      <c r="U129" s="159">
        <f t="shared" si="21"/>
        <v>0</v>
      </c>
      <c r="V129" s="159">
        <f>IF('1045Ed Abrechnung'!D133="",0,1)</f>
        <v>0</v>
      </c>
      <c r="W129" s="146" t="str">
        <f t="shared" si="22"/>
        <v/>
      </c>
      <c r="X129" s="146">
        <f t="shared" si="23"/>
        <v>0</v>
      </c>
      <c r="Y129" s="145" t="str">
        <f t="shared" si="24"/>
        <v/>
      </c>
      <c r="Z129" s="146" t="str">
        <f t="shared" si="25"/>
        <v/>
      </c>
      <c r="AA129" s="146" t="str">
        <f t="shared" si="26"/>
        <v/>
      </c>
      <c r="AB129" s="146" t="str">
        <f t="shared" si="27"/>
        <v/>
      </c>
      <c r="AC129" s="146" t="str">
        <f t="shared" si="28"/>
        <v/>
      </c>
      <c r="AD129" s="160" t="str">
        <f t="shared" si="29"/>
        <v/>
      </c>
      <c r="AE129" s="152" t="str">
        <f t="shared" si="30"/>
        <v/>
      </c>
      <c r="AF129" s="160" t="str">
        <f t="shared" si="32"/>
        <v/>
      </c>
      <c r="AG129" s="160"/>
      <c r="AH129" s="152"/>
      <c r="AI129" s="236"/>
    </row>
    <row r="130" spans="1:35" s="151" customFormat="1" ht="16.899999999999999" customHeight="1">
      <c r="A130" s="161"/>
      <c r="B130" s="162"/>
      <c r="C130" s="163"/>
      <c r="D130" s="164"/>
      <c r="E130" s="282"/>
      <c r="F130" s="262"/>
      <c r="G130" s="153"/>
      <c r="H130" s="155"/>
      <c r="I130" s="260"/>
      <c r="J130" s="155"/>
      <c r="K130" s="211"/>
      <c r="L130" s="154"/>
      <c r="M130" s="155"/>
      <c r="N130" s="165"/>
      <c r="O130" s="155"/>
      <c r="P130" s="261"/>
      <c r="Q130" s="262"/>
      <c r="R130" s="155"/>
      <c r="S130" s="211"/>
      <c r="T130" s="187"/>
      <c r="U130" s="159">
        <f t="shared" si="21"/>
        <v>0</v>
      </c>
      <c r="V130" s="159">
        <f>IF('1045Ed Abrechnung'!D134="",0,1)</f>
        <v>0</v>
      </c>
      <c r="W130" s="146" t="str">
        <f t="shared" si="22"/>
        <v/>
      </c>
      <c r="X130" s="146">
        <f t="shared" si="23"/>
        <v>0</v>
      </c>
      <c r="Y130" s="145" t="str">
        <f t="shared" si="24"/>
        <v/>
      </c>
      <c r="Z130" s="146" t="str">
        <f t="shared" si="25"/>
        <v/>
      </c>
      <c r="AA130" s="146" t="str">
        <f t="shared" si="26"/>
        <v/>
      </c>
      <c r="AB130" s="146" t="str">
        <f t="shared" si="27"/>
        <v/>
      </c>
      <c r="AC130" s="146" t="str">
        <f t="shared" si="28"/>
        <v/>
      </c>
      <c r="AD130" s="160" t="str">
        <f t="shared" si="29"/>
        <v/>
      </c>
      <c r="AE130" s="152" t="str">
        <f t="shared" si="30"/>
        <v/>
      </c>
      <c r="AF130" s="160" t="str">
        <f t="shared" si="32"/>
        <v/>
      </c>
      <c r="AG130" s="160"/>
      <c r="AH130" s="152"/>
      <c r="AI130" s="236"/>
    </row>
    <row r="131" spans="1:35" s="151" customFormat="1" ht="16.899999999999999" customHeight="1">
      <c r="A131" s="161"/>
      <c r="B131" s="162"/>
      <c r="C131" s="163"/>
      <c r="D131" s="164"/>
      <c r="E131" s="282"/>
      <c r="F131" s="262"/>
      <c r="G131" s="153"/>
      <c r="H131" s="155"/>
      <c r="I131" s="260"/>
      <c r="J131" s="155"/>
      <c r="K131" s="211"/>
      <c r="L131" s="154"/>
      <c r="M131" s="155"/>
      <c r="N131" s="165"/>
      <c r="O131" s="155"/>
      <c r="P131" s="261"/>
      <c r="Q131" s="262"/>
      <c r="R131" s="155"/>
      <c r="S131" s="211"/>
      <c r="T131" s="187"/>
      <c r="U131" s="159">
        <f t="shared" si="21"/>
        <v>0</v>
      </c>
      <c r="V131" s="159">
        <f>IF('1045Ed Abrechnung'!D135="",0,1)</f>
        <v>0</v>
      </c>
      <c r="W131" s="146" t="str">
        <f t="shared" si="22"/>
        <v/>
      </c>
      <c r="X131" s="146">
        <f t="shared" si="23"/>
        <v>0</v>
      </c>
      <c r="Y131" s="145" t="str">
        <f t="shared" si="24"/>
        <v/>
      </c>
      <c r="Z131" s="146" t="str">
        <f t="shared" si="25"/>
        <v/>
      </c>
      <c r="AA131" s="146" t="str">
        <f t="shared" si="26"/>
        <v/>
      </c>
      <c r="AB131" s="146" t="str">
        <f t="shared" si="27"/>
        <v/>
      </c>
      <c r="AC131" s="146" t="str">
        <f t="shared" si="28"/>
        <v/>
      </c>
      <c r="AD131" s="160" t="str">
        <f t="shared" si="29"/>
        <v/>
      </c>
      <c r="AE131" s="152" t="str">
        <f t="shared" si="30"/>
        <v/>
      </c>
      <c r="AF131" s="160" t="str">
        <f t="shared" si="32"/>
        <v/>
      </c>
      <c r="AG131" s="160"/>
      <c r="AH131" s="152"/>
      <c r="AI131" s="236"/>
    </row>
    <row r="132" spans="1:35" s="151" customFormat="1" ht="16.899999999999999" customHeight="1">
      <c r="A132" s="161"/>
      <c r="B132" s="162"/>
      <c r="C132" s="163"/>
      <c r="D132" s="164"/>
      <c r="E132" s="282"/>
      <c r="F132" s="262"/>
      <c r="G132" s="153"/>
      <c r="H132" s="155"/>
      <c r="I132" s="260"/>
      <c r="J132" s="155"/>
      <c r="K132" s="211"/>
      <c r="L132" s="154"/>
      <c r="M132" s="155"/>
      <c r="N132" s="165"/>
      <c r="O132" s="155"/>
      <c r="P132" s="261"/>
      <c r="Q132" s="262"/>
      <c r="R132" s="155"/>
      <c r="S132" s="211"/>
      <c r="T132" s="187"/>
      <c r="U132" s="159">
        <f t="shared" si="21"/>
        <v>0</v>
      </c>
      <c r="V132" s="159">
        <f>IF('1045Ed Abrechnung'!D136="",0,1)</f>
        <v>0</v>
      </c>
      <c r="W132" s="146" t="str">
        <f t="shared" si="22"/>
        <v/>
      </c>
      <c r="X132" s="146">
        <f t="shared" si="23"/>
        <v>0</v>
      </c>
      <c r="Y132" s="145" t="str">
        <f t="shared" si="24"/>
        <v/>
      </c>
      <c r="Z132" s="146" t="str">
        <f t="shared" si="25"/>
        <v/>
      </c>
      <c r="AA132" s="146" t="str">
        <f t="shared" si="26"/>
        <v/>
      </c>
      <c r="AB132" s="146" t="str">
        <f t="shared" si="27"/>
        <v/>
      </c>
      <c r="AC132" s="146" t="str">
        <f t="shared" si="28"/>
        <v/>
      </c>
      <c r="AD132" s="160" t="str">
        <f t="shared" si="29"/>
        <v/>
      </c>
      <c r="AE132" s="152" t="str">
        <f t="shared" si="30"/>
        <v/>
      </c>
      <c r="AF132" s="160" t="str">
        <f t="shared" si="32"/>
        <v/>
      </c>
      <c r="AG132" s="160"/>
      <c r="AH132" s="152"/>
      <c r="AI132" s="236"/>
    </row>
    <row r="133" spans="1:35" s="151" customFormat="1" ht="16.899999999999999" customHeight="1">
      <c r="A133" s="161"/>
      <c r="B133" s="162"/>
      <c r="C133" s="163"/>
      <c r="D133" s="164"/>
      <c r="E133" s="282"/>
      <c r="F133" s="262"/>
      <c r="G133" s="153"/>
      <c r="H133" s="155"/>
      <c r="I133" s="260"/>
      <c r="J133" s="155"/>
      <c r="K133" s="211"/>
      <c r="L133" s="154"/>
      <c r="M133" s="155"/>
      <c r="N133" s="165"/>
      <c r="O133" s="155"/>
      <c r="P133" s="261"/>
      <c r="Q133" s="262"/>
      <c r="R133" s="155"/>
      <c r="S133" s="211"/>
      <c r="T133" s="187"/>
      <c r="U133" s="159">
        <f t="shared" si="21"/>
        <v>0</v>
      </c>
      <c r="V133" s="159">
        <f>IF('1045Ed Abrechnung'!D137="",0,1)</f>
        <v>0</v>
      </c>
      <c r="W133" s="146" t="str">
        <f t="shared" si="22"/>
        <v/>
      </c>
      <c r="X133" s="146">
        <f t="shared" si="23"/>
        <v>0</v>
      </c>
      <c r="Y133" s="145" t="str">
        <f t="shared" si="24"/>
        <v/>
      </c>
      <c r="Z133" s="146" t="str">
        <f t="shared" si="25"/>
        <v/>
      </c>
      <c r="AA133" s="146" t="str">
        <f t="shared" si="26"/>
        <v/>
      </c>
      <c r="AB133" s="146" t="str">
        <f t="shared" si="27"/>
        <v/>
      </c>
      <c r="AC133" s="146" t="str">
        <f t="shared" si="28"/>
        <v/>
      </c>
      <c r="AD133" s="160" t="str">
        <f t="shared" si="29"/>
        <v/>
      </c>
      <c r="AE133" s="152" t="str">
        <f t="shared" si="30"/>
        <v/>
      </c>
      <c r="AF133" s="160" t="str">
        <f t="shared" si="32"/>
        <v/>
      </c>
      <c r="AG133" s="160"/>
      <c r="AH133" s="152"/>
      <c r="AI133" s="236"/>
    </row>
    <row r="134" spans="1:35" s="151" customFormat="1" ht="16.899999999999999" customHeight="1">
      <c r="A134" s="161"/>
      <c r="B134" s="162"/>
      <c r="C134" s="163"/>
      <c r="D134" s="164"/>
      <c r="E134" s="282"/>
      <c r="F134" s="262"/>
      <c r="G134" s="153"/>
      <c r="H134" s="155"/>
      <c r="I134" s="260"/>
      <c r="J134" s="155"/>
      <c r="K134" s="211"/>
      <c r="L134" s="154"/>
      <c r="M134" s="155"/>
      <c r="N134" s="165"/>
      <c r="O134" s="155"/>
      <c r="P134" s="261"/>
      <c r="Q134" s="262"/>
      <c r="R134" s="155"/>
      <c r="S134" s="211"/>
      <c r="T134" s="187"/>
      <c r="U134" s="159">
        <f t="shared" si="21"/>
        <v>0</v>
      </c>
      <c r="V134" s="159">
        <f>IF('1045Ed Abrechnung'!D138="",0,1)</f>
        <v>0</v>
      </c>
      <c r="W134" s="146" t="str">
        <f t="shared" si="22"/>
        <v/>
      </c>
      <c r="X134" s="146">
        <f t="shared" si="23"/>
        <v>0</v>
      </c>
      <c r="Y134" s="145" t="str">
        <f t="shared" si="24"/>
        <v/>
      </c>
      <c r="Z134" s="146" t="str">
        <f t="shared" si="25"/>
        <v/>
      </c>
      <c r="AA134" s="146" t="str">
        <f t="shared" si="26"/>
        <v/>
      </c>
      <c r="AB134" s="146" t="str">
        <f t="shared" si="27"/>
        <v/>
      </c>
      <c r="AC134" s="146" t="str">
        <f t="shared" si="28"/>
        <v/>
      </c>
      <c r="AD134" s="160" t="str">
        <f t="shared" si="29"/>
        <v/>
      </c>
      <c r="AE134" s="152" t="str">
        <f t="shared" si="30"/>
        <v/>
      </c>
      <c r="AF134" s="160" t="str">
        <f t="shared" si="32"/>
        <v/>
      </c>
      <c r="AG134" s="160"/>
      <c r="AH134" s="152"/>
      <c r="AI134" s="236"/>
    </row>
    <row r="135" spans="1:35" s="151" customFormat="1" ht="16.899999999999999" customHeight="1">
      <c r="A135" s="161"/>
      <c r="B135" s="162"/>
      <c r="C135" s="163"/>
      <c r="D135" s="164"/>
      <c r="E135" s="282"/>
      <c r="F135" s="262"/>
      <c r="G135" s="153"/>
      <c r="H135" s="155"/>
      <c r="I135" s="260"/>
      <c r="J135" s="155"/>
      <c r="K135" s="211"/>
      <c r="L135" s="154"/>
      <c r="M135" s="155"/>
      <c r="N135" s="165"/>
      <c r="O135" s="155"/>
      <c r="P135" s="261"/>
      <c r="Q135" s="262"/>
      <c r="R135" s="155"/>
      <c r="S135" s="211"/>
      <c r="T135" s="187"/>
      <c r="U135" s="159">
        <f t="shared" si="21"/>
        <v>0</v>
      </c>
      <c r="V135" s="159">
        <f>IF('1045Ed Abrechnung'!D139="",0,1)</f>
        <v>0</v>
      </c>
      <c r="W135" s="146" t="str">
        <f t="shared" si="22"/>
        <v/>
      </c>
      <c r="X135" s="146">
        <f t="shared" si="23"/>
        <v>0</v>
      </c>
      <c r="Y135" s="145" t="str">
        <f t="shared" si="24"/>
        <v/>
      </c>
      <c r="Z135" s="146" t="str">
        <f t="shared" si="25"/>
        <v/>
      </c>
      <c r="AA135" s="146" t="str">
        <f t="shared" si="26"/>
        <v/>
      </c>
      <c r="AB135" s="146" t="str">
        <f t="shared" si="27"/>
        <v/>
      </c>
      <c r="AC135" s="146" t="str">
        <f t="shared" si="28"/>
        <v/>
      </c>
      <c r="AD135" s="160" t="str">
        <f t="shared" si="29"/>
        <v/>
      </c>
      <c r="AE135" s="152" t="str">
        <f t="shared" si="30"/>
        <v/>
      </c>
      <c r="AF135" s="160" t="str">
        <f t="shared" si="32"/>
        <v/>
      </c>
      <c r="AG135" s="160"/>
      <c r="AH135" s="152"/>
      <c r="AI135" s="236"/>
    </row>
    <row r="136" spans="1:35" s="151" customFormat="1" ht="16.899999999999999" customHeight="1">
      <c r="A136" s="161"/>
      <c r="B136" s="162"/>
      <c r="C136" s="163"/>
      <c r="D136" s="164"/>
      <c r="E136" s="282"/>
      <c r="F136" s="262"/>
      <c r="G136" s="153"/>
      <c r="H136" s="155"/>
      <c r="I136" s="260"/>
      <c r="J136" s="155"/>
      <c r="K136" s="211"/>
      <c r="L136" s="154"/>
      <c r="M136" s="155"/>
      <c r="N136" s="165"/>
      <c r="O136" s="155"/>
      <c r="P136" s="261"/>
      <c r="Q136" s="262"/>
      <c r="R136" s="155"/>
      <c r="S136" s="211"/>
      <c r="T136" s="187"/>
      <c r="U136" s="159">
        <f t="shared" ref="U136:U199" si="33">IF(U$2-YEAR(D136)&lt;U$3,0,1)</f>
        <v>0</v>
      </c>
      <c r="V136" s="159">
        <f>IF('1045Ed Abrechnung'!D140="",0,1)</f>
        <v>0</v>
      </c>
      <c r="W136" s="146" t="str">
        <f t="shared" ref="W136:W199" si="34">IF(AND(A136="",B136="",C136=""),"",ROUND((J136+I136)/(U$4-(J136+I136))*100,2))</f>
        <v/>
      </c>
      <c r="X136" s="146">
        <f t="shared" ref="X136:X199" si="35">ROUND(G136,0)/12</f>
        <v>0</v>
      </c>
      <c r="Y136" s="145" t="str">
        <f t="shared" ref="Y136:Y199" si="36">IF(AND(A136="",B136="",C136=""),"",ROUND((U$4-(J136+I136))*K136/60,1))</f>
        <v/>
      </c>
      <c r="Z136" s="146" t="str">
        <f t="shared" ref="Z136:Z199" si="37">IF(OR(AND(A136="",B136="",C136=""),F136=0,F136=""),"",ROUND((1+W136/100)*X136*F136,2))</f>
        <v/>
      </c>
      <c r="AA136" s="146" t="str">
        <f t="shared" ref="AA136:AA199" si="38">IF(OR(AND(A136="",B136="",C136=""),F136=0,F136="",K136=0,K136=""),"",ROUND((1+W136/100)*(H136/(U$4*K136/5)+X136*F136),2))</f>
        <v/>
      </c>
      <c r="AB136" s="146" t="str">
        <f t="shared" ref="AB136:AB199" si="39">IF(OR(AND(A136="",B136="",C136=""),E136=0,E136="",Y136=0,Y136=""),"",ROUND((X136*E136/Y136),2))</f>
        <v/>
      </c>
      <c r="AC136" s="146" t="str">
        <f t="shared" ref="AC136:AC199" si="40">IF(OR(AND(A136="",B136="",C136=""),E136=0,E136="",Y136=0,Y136=""),"",ROUND((H136/(12*X136*E136)+1)*X136*E136/Y136,2))</f>
        <v/>
      </c>
      <c r="AD136" s="160" t="str">
        <f t="shared" ref="AD136:AD199" si="41">IF(OR(AND(A136="",B136="",C136=""),Y136=0,Y136=""),"",ROUND((AD$4) / Y136,1))</f>
        <v/>
      </c>
      <c r="AE136" s="152" t="str">
        <f t="shared" ref="AE136:AE199" si="42">IF(OR(AND(A136="",B136="",C136=""),U$4=""),"",IF(AND(F136&gt;0,H136&gt;0),AA136, IF(F136&gt;0,Z136, IF(AND(E136&gt;0,H136&gt;0),AC136,AB136))))</f>
        <v/>
      </c>
      <c r="AF136" s="160" t="str">
        <f t="shared" si="32"/>
        <v/>
      </c>
      <c r="AG136" s="160"/>
      <c r="AH136" s="152"/>
      <c r="AI136" s="236"/>
    </row>
    <row r="137" spans="1:35" s="151" customFormat="1" ht="16.899999999999999" customHeight="1">
      <c r="A137" s="161"/>
      <c r="B137" s="162"/>
      <c r="C137" s="163"/>
      <c r="D137" s="164"/>
      <c r="E137" s="282"/>
      <c r="F137" s="262"/>
      <c r="G137" s="153"/>
      <c r="H137" s="155"/>
      <c r="I137" s="260"/>
      <c r="J137" s="155"/>
      <c r="K137" s="211"/>
      <c r="L137" s="154"/>
      <c r="M137" s="155"/>
      <c r="N137" s="165"/>
      <c r="O137" s="155"/>
      <c r="P137" s="261"/>
      <c r="Q137" s="262"/>
      <c r="R137" s="155"/>
      <c r="S137" s="211"/>
      <c r="T137" s="187"/>
      <c r="U137" s="159">
        <f t="shared" si="33"/>
        <v>0</v>
      </c>
      <c r="V137" s="159">
        <f>IF('1045Ed Abrechnung'!D141="",0,1)</f>
        <v>0</v>
      </c>
      <c r="W137" s="146" t="str">
        <f t="shared" si="34"/>
        <v/>
      </c>
      <c r="X137" s="146">
        <f t="shared" si="35"/>
        <v>0</v>
      </c>
      <c r="Y137" s="145" t="str">
        <f t="shared" si="36"/>
        <v/>
      </c>
      <c r="Z137" s="146" t="str">
        <f t="shared" si="37"/>
        <v/>
      </c>
      <c r="AA137" s="146" t="str">
        <f t="shared" si="38"/>
        <v/>
      </c>
      <c r="AB137" s="146" t="str">
        <f t="shared" si="39"/>
        <v/>
      </c>
      <c r="AC137" s="146" t="str">
        <f t="shared" si="40"/>
        <v/>
      </c>
      <c r="AD137" s="160" t="str">
        <f t="shared" si="41"/>
        <v/>
      </c>
      <c r="AE137" s="152" t="str">
        <f t="shared" si="42"/>
        <v/>
      </c>
      <c r="AF137" s="160" t="str">
        <f t="shared" si="32"/>
        <v/>
      </c>
      <c r="AG137" s="160"/>
      <c r="AH137" s="152"/>
      <c r="AI137" s="236"/>
    </row>
    <row r="138" spans="1:35" s="151" customFormat="1" ht="16.899999999999999" customHeight="1">
      <c r="A138" s="161"/>
      <c r="B138" s="162"/>
      <c r="C138" s="163"/>
      <c r="D138" s="164"/>
      <c r="E138" s="282"/>
      <c r="F138" s="262"/>
      <c r="G138" s="153"/>
      <c r="H138" s="155"/>
      <c r="I138" s="260"/>
      <c r="J138" s="155"/>
      <c r="K138" s="211"/>
      <c r="L138" s="154"/>
      <c r="M138" s="155"/>
      <c r="N138" s="165"/>
      <c r="O138" s="155"/>
      <c r="P138" s="261"/>
      <c r="Q138" s="262"/>
      <c r="R138" s="155"/>
      <c r="S138" s="211"/>
      <c r="T138" s="187"/>
      <c r="U138" s="159">
        <f t="shared" si="33"/>
        <v>0</v>
      </c>
      <c r="V138" s="159">
        <f>IF('1045Ed Abrechnung'!D142="",0,1)</f>
        <v>0</v>
      </c>
      <c r="W138" s="146" t="str">
        <f t="shared" si="34"/>
        <v/>
      </c>
      <c r="X138" s="146">
        <f t="shared" si="35"/>
        <v>0</v>
      </c>
      <c r="Y138" s="145" t="str">
        <f t="shared" si="36"/>
        <v/>
      </c>
      <c r="Z138" s="146" t="str">
        <f t="shared" si="37"/>
        <v/>
      </c>
      <c r="AA138" s="146" t="str">
        <f t="shared" si="38"/>
        <v/>
      </c>
      <c r="AB138" s="146" t="str">
        <f t="shared" si="39"/>
        <v/>
      </c>
      <c r="AC138" s="146" t="str">
        <f t="shared" si="40"/>
        <v/>
      </c>
      <c r="AD138" s="160" t="str">
        <f t="shared" si="41"/>
        <v/>
      </c>
      <c r="AE138" s="152" t="str">
        <f t="shared" si="42"/>
        <v/>
      </c>
      <c r="AF138" s="160" t="str">
        <f t="shared" si="32"/>
        <v/>
      </c>
      <c r="AG138" s="160"/>
      <c r="AH138" s="152"/>
      <c r="AI138" s="236"/>
    </row>
    <row r="139" spans="1:35" s="151" customFormat="1" ht="16.899999999999999" customHeight="1">
      <c r="A139" s="161"/>
      <c r="B139" s="162"/>
      <c r="C139" s="163"/>
      <c r="D139" s="164"/>
      <c r="E139" s="282"/>
      <c r="F139" s="262"/>
      <c r="G139" s="153"/>
      <c r="H139" s="155"/>
      <c r="I139" s="260"/>
      <c r="J139" s="155"/>
      <c r="K139" s="211"/>
      <c r="L139" s="154"/>
      <c r="M139" s="155"/>
      <c r="N139" s="165"/>
      <c r="O139" s="155"/>
      <c r="P139" s="261"/>
      <c r="Q139" s="262"/>
      <c r="R139" s="155"/>
      <c r="S139" s="211"/>
      <c r="T139" s="187"/>
      <c r="U139" s="159">
        <f t="shared" si="33"/>
        <v>0</v>
      </c>
      <c r="V139" s="159">
        <f>IF('1045Ed Abrechnung'!D143="",0,1)</f>
        <v>0</v>
      </c>
      <c r="W139" s="146" t="str">
        <f t="shared" si="34"/>
        <v/>
      </c>
      <c r="X139" s="146">
        <f t="shared" si="35"/>
        <v>0</v>
      </c>
      <c r="Y139" s="145" t="str">
        <f t="shared" si="36"/>
        <v/>
      </c>
      <c r="Z139" s="146" t="str">
        <f t="shared" si="37"/>
        <v/>
      </c>
      <c r="AA139" s="146" t="str">
        <f t="shared" si="38"/>
        <v/>
      </c>
      <c r="AB139" s="146" t="str">
        <f t="shared" si="39"/>
        <v/>
      </c>
      <c r="AC139" s="146" t="str">
        <f t="shared" si="40"/>
        <v/>
      </c>
      <c r="AD139" s="160" t="str">
        <f t="shared" si="41"/>
        <v/>
      </c>
      <c r="AE139" s="152" t="str">
        <f t="shared" si="42"/>
        <v/>
      </c>
      <c r="AF139" s="160" t="str">
        <f t="shared" si="32"/>
        <v/>
      </c>
      <c r="AG139" s="160"/>
      <c r="AH139" s="152"/>
      <c r="AI139" s="236"/>
    </row>
    <row r="140" spans="1:35" s="151" customFormat="1" ht="16.899999999999999" customHeight="1">
      <c r="A140" s="161"/>
      <c r="B140" s="162"/>
      <c r="C140" s="163"/>
      <c r="D140" s="164"/>
      <c r="E140" s="282"/>
      <c r="F140" s="262"/>
      <c r="G140" s="153"/>
      <c r="H140" s="155"/>
      <c r="I140" s="260"/>
      <c r="J140" s="155"/>
      <c r="K140" s="211"/>
      <c r="L140" s="154"/>
      <c r="M140" s="155"/>
      <c r="N140" s="165"/>
      <c r="O140" s="155"/>
      <c r="P140" s="261"/>
      <c r="Q140" s="262"/>
      <c r="R140" s="155"/>
      <c r="S140" s="211"/>
      <c r="T140" s="187"/>
      <c r="U140" s="159">
        <f t="shared" si="33"/>
        <v>0</v>
      </c>
      <c r="V140" s="159">
        <f>IF('1045Ed Abrechnung'!D144="",0,1)</f>
        <v>0</v>
      </c>
      <c r="W140" s="146" t="str">
        <f t="shared" si="34"/>
        <v/>
      </c>
      <c r="X140" s="146">
        <f t="shared" si="35"/>
        <v>0</v>
      </c>
      <c r="Y140" s="145" t="str">
        <f t="shared" si="36"/>
        <v/>
      </c>
      <c r="Z140" s="146" t="str">
        <f t="shared" si="37"/>
        <v/>
      </c>
      <c r="AA140" s="146" t="str">
        <f t="shared" si="38"/>
        <v/>
      </c>
      <c r="AB140" s="146" t="str">
        <f t="shared" si="39"/>
        <v/>
      </c>
      <c r="AC140" s="146" t="str">
        <f t="shared" si="40"/>
        <v/>
      </c>
      <c r="AD140" s="160" t="str">
        <f t="shared" si="41"/>
        <v/>
      </c>
      <c r="AE140" s="152" t="str">
        <f t="shared" si="42"/>
        <v/>
      </c>
      <c r="AF140" s="160" t="str">
        <f t="shared" si="32"/>
        <v/>
      </c>
      <c r="AG140" s="160"/>
      <c r="AH140" s="152"/>
      <c r="AI140" s="236"/>
    </row>
    <row r="141" spans="1:35" s="151" customFormat="1" ht="16.899999999999999" customHeight="1">
      <c r="A141" s="161"/>
      <c r="B141" s="162"/>
      <c r="C141" s="163"/>
      <c r="D141" s="164"/>
      <c r="E141" s="282"/>
      <c r="F141" s="262"/>
      <c r="G141" s="153"/>
      <c r="H141" s="155"/>
      <c r="I141" s="260"/>
      <c r="J141" s="155"/>
      <c r="K141" s="211"/>
      <c r="L141" s="154"/>
      <c r="M141" s="155"/>
      <c r="N141" s="165"/>
      <c r="O141" s="155"/>
      <c r="P141" s="261"/>
      <c r="Q141" s="262"/>
      <c r="R141" s="155"/>
      <c r="S141" s="211"/>
      <c r="T141" s="187"/>
      <c r="U141" s="159">
        <f t="shared" si="33"/>
        <v>0</v>
      </c>
      <c r="V141" s="159">
        <f>IF('1045Ed Abrechnung'!D145="",0,1)</f>
        <v>0</v>
      </c>
      <c r="W141" s="146" t="str">
        <f t="shared" si="34"/>
        <v/>
      </c>
      <c r="X141" s="146">
        <f t="shared" si="35"/>
        <v>0</v>
      </c>
      <c r="Y141" s="145" t="str">
        <f t="shared" si="36"/>
        <v/>
      </c>
      <c r="Z141" s="146" t="str">
        <f t="shared" si="37"/>
        <v/>
      </c>
      <c r="AA141" s="146" t="str">
        <f t="shared" si="38"/>
        <v/>
      </c>
      <c r="AB141" s="146" t="str">
        <f t="shared" si="39"/>
        <v/>
      </c>
      <c r="AC141" s="146" t="str">
        <f t="shared" si="40"/>
        <v/>
      </c>
      <c r="AD141" s="160" t="str">
        <f t="shared" si="41"/>
        <v/>
      </c>
      <c r="AE141" s="152" t="str">
        <f t="shared" si="42"/>
        <v/>
      </c>
      <c r="AF141" s="160" t="str">
        <f t="shared" si="32"/>
        <v/>
      </c>
      <c r="AG141" s="160"/>
      <c r="AH141" s="152"/>
      <c r="AI141" s="236"/>
    </row>
    <row r="142" spans="1:35" s="151" customFormat="1" ht="16.899999999999999" customHeight="1">
      <c r="A142" s="161"/>
      <c r="B142" s="162"/>
      <c r="C142" s="163"/>
      <c r="D142" s="164"/>
      <c r="E142" s="282"/>
      <c r="F142" s="262"/>
      <c r="G142" s="153"/>
      <c r="H142" s="155"/>
      <c r="I142" s="260"/>
      <c r="J142" s="155"/>
      <c r="K142" s="211"/>
      <c r="L142" s="154"/>
      <c r="M142" s="155"/>
      <c r="N142" s="165"/>
      <c r="O142" s="155"/>
      <c r="P142" s="261"/>
      <c r="Q142" s="262"/>
      <c r="R142" s="155"/>
      <c r="S142" s="211"/>
      <c r="T142" s="187"/>
      <c r="U142" s="159">
        <f t="shared" si="33"/>
        <v>0</v>
      </c>
      <c r="V142" s="159">
        <f>IF('1045Ed Abrechnung'!D146="",0,1)</f>
        <v>0</v>
      </c>
      <c r="W142" s="146" t="str">
        <f t="shared" si="34"/>
        <v/>
      </c>
      <c r="X142" s="146">
        <f t="shared" si="35"/>
        <v>0</v>
      </c>
      <c r="Y142" s="145" t="str">
        <f t="shared" si="36"/>
        <v/>
      </c>
      <c r="Z142" s="146" t="str">
        <f t="shared" si="37"/>
        <v/>
      </c>
      <c r="AA142" s="146" t="str">
        <f t="shared" si="38"/>
        <v/>
      </c>
      <c r="AB142" s="146" t="str">
        <f t="shared" si="39"/>
        <v/>
      </c>
      <c r="AC142" s="146" t="str">
        <f t="shared" si="40"/>
        <v/>
      </c>
      <c r="AD142" s="160" t="str">
        <f t="shared" si="41"/>
        <v/>
      </c>
      <c r="AE142" s="152" t="str">
        <f t="shared" si="42"/>
        <v/>
      </c>
      <c r="AF142" s="160" t="str">
        <f t="shared" si="32"/>
        <v/>
      </c>
      <c r="AG142" s="160"/>
      <c r="AH142" s="152"/>
      <c r="AI142" s="236"/>
    </row>
    <row r="143" spans="1:35" s="151" customFormat="1" ht="16.899999999999999" customHeight="1">
      <c r="A143" s="161"/>
      <c r="B143" s="162"/>
      <c r="C143" s="163"/>
      <c r="D143" s="164"/>
      <c r="E143" s="282"/>
      <c r="F143" s="262"/>
      <c r="G143" s="153"/>
      <c r="H143" s="155"/>
      <c r="I143" s="260"/>
      <c r="J143" s="155"/>
      <c r="K143" s="211"/>
      <c r="L143" s="154"/>
      <c r="M143" s="155"/>
      <c r="N143" s="165"/>
      <c r="O143" s="155"/>
      <c r="P143" s="261"/>
      <c r="Q143" s="262"/>
      <c r="R143" s="155"/>
      <c r="S143" s="211"/>
      <c r="T143" s="187"/>
      <c r="U143" s="159">
        <f t="shared" si="33"/>
        <v>0</v>
      </c>
      <c r="V143" s="159">
        <f>IF('1045Ed Abrechnung'!D147="",0,1)</f>
        <v>0</v>
      </c>
      <c r="W143" s="146" t="str">
        <f t="shared" si="34"/>
        <v/>
      </c>
      <c r="X143" s="146">
        <f t="shared" si="35"/>
        <v>0</v>
      </c>
      <c r="Y143" s="145" t="str">
        <f t="shared" si="36"/>
        <v/>
      </c>
      <c r="Z143" s="146" t="str">
        <f t="shared" si="37"/>
        <v/>
      </c>
      <c r="AA143" s="146" t="str">
        <f t="shared" si="38"/>
        <v/>
      </c>
      <c r="AB143" s="146" t="str">
        <f t="shared" si="39"/>
        <v/>
      </c>
      <c r="AC143" s="146" t="str">
        <f t="shared" si="40"/>
        <v/>
      </c>
      <c r="AD143" s="160" t="str">
        <f t="shared" si="41"/>
        <v/>
      </c>
      <c r="AE143" s="152" t="str">
        <f t="shared" si="42"/>
        <v/>
      </c>
      <c r="AF143" s="160" t="str">
        <f t="shared" si="32"/>
        <v/>
      </c>
      <c r="AG143" s="160"/>
      <c r="AH143" s="152"/>
      <c r="AI143" s="236"/>
    </row>
    <row r="144" spans="1:35" s="151" customFormat="1" ht="16.899999999999999" customHeight="1">
      <c r="A144" s="161"/>
      <c r="B144" s="162"/>
      <c r="C144" s="163"/>
      <c r="D144" s="164"/>
      <c r="E144" s="282"/>
      <c r="F144" s="262"/>
      <c r="G144" s="153"/>
      <c r="H144" s="155"/>
      <c r="I144" s="260"/>
      <c r="J144" s="155"/>
      <c r="K144" s="211"/>
      <c r="L144" s="154"/>
      <c r="M144" s="155"/>
      <c r="N144" s="165"/>
      <c r="O144" s="155"/>
      <c r="P144" s="261"/>
      <c r="Q144" s="262"/>
      <c r="R144" s="155"/>
      <c r="S144" s="211"/>
      <c r="T144" s="187"/>
      <c r="U144" s="159">
        <f t="shared" si="33"/>
        <v>0</v>
      </c>
      <c r="V144" s="159">
        <f>IF('1045Ed Abrechnung'!D148="",0,1)</f>
        <v>0</v>
      </c>
      <c r="W144" s="146" t="str">
        <f t="shared" si="34"/>
        <v/>
      </c>
      <c r="X144" s="146">
        <f t="shared" si="35"/>
        <v>0</v>
      </c>
      <c r="Y144" s="145" t="str">
        <f t="shared" si="36"/>
        <v/>
      </c>
      <c r="Z144" s="146" t="str">
        <f t="shared" si="37"/>
        <v/>
      </c>
      <c r="AA144" s="146" t="str">
        <f t="shared" si="38"/>
        <v/>
      </c>
      <c r="AB144" s="146" t="str">
        <f t="shared" si="39"/>
        <v/>
      </c>
      <c r="AC144" s="146" t="str">
        <f t="shared" si="40"/>
        <v/>
      </c>
      <c r="AD144" s="160" t="str">
        <f t="shared" si="41"/>
        <v/>
      </c>
      <c r="AE144" s="152" t="str">
        <f t="shared" si="42"/>
        <v/>
      </c>
      <c r="AF144" s="160" t="str">
        <f t="shared" si="32"/>
        <v/>
      </c>
      <c r="AG144" s="160"/>
      <c r="AH144" s="152"/>
      <c r="AI144" s="236"/>
    </row>
    <row r="145" spans="1:35" s="151" customFormat="1" ht="16.899999999999999" customHeight="1">
      <c r="A145" s="161"/>
      <c r="B145" s="162"/>
      <c r="C145" s="163"/>
      <c r="D145" s="164"/>
      <c r="E145" s="282"/>
      <c r="F145" s="262"/>
      <c r="G145" s="153"/>
      <c r="H145" s="155"/>
      <c r="I145" s="260"/>
      <c r="J145" s="155"/>
      <c r="K145" s="211"/>
      <c r="L145" s="154"/>
      <c r="M145" s="155"/>
      <c r="N145" s="165"/>
      <c r="O145" s="155"/>
      <c r="P145" s="261"/>
      <c r="Q145" s="262"/>
      <c r="R145" s="155"/>
      <c r="S145" s="211"/>
      <c r="T145" s="187"/>
      <c r="U145" s="159">
        <f t="shared" si="33"/>
        <v>0</v>
      </c>
      <c r="V145" s="159">
        <f>IF('1045Ed Abrechnung'!D149="",0,1)</f>
        <v>0</v>
      </c>
      <c r="W145" s="146" t="str">
        <f t="shared" si="34"/>
        <v/>
      </c>
      <c r="X145" s="146">
        <f t="shared" si="35"/>
        <v>0</v>
      </c>
      <c r="Y145" s="145" t="str">
        <f t="shared" si="36"/>
        <v/>
      </c>
      <c r="Z145" s="146" t="str">
        <f t="shared" si="37"/>
        <v/>
      </c>
      <c r="AA145" s="146" t="str">
        <f t="shared" si="38"/>
        <v/>
      </c>
      <c r="AB145" s="146" t="str">
        <f t="shared" si="39"/>
        <v/>
      </c>
      <c r="AC145" s="146" t="str">
        <f t="shared" si="40"/>
        <v/>
      </c>
      <c r="AD145" s="160" t="str">
        <f t="shared" si="41"/>
        <v/>
      </c>
      <c r="AE145" s="152" t="str">
        <f t="shared" si="42"/>
        <v/>
      </c>
      <c r="AF145" s="160" t="str">
        <f t="shared" si="32"/>
        <v/>
      </c>
      <c r="AG145" s="160"/>
      <c r="AH145" s="152"/>
      <c r="AI145" s="236"/>
    </row>
    <row r="146" spans="1:35" s="151" customFormat="1" ht="16.899999999999999" customHeight="1">
      <c r="A146" s="161"/>
      <c r="B146" s="162"/>
      <c r="C146" s="163"/>
      <c r="D146" s="164"/>
      <c r="E146" s="282"/>
      <c r="F146" s="262"/>
      <c r="G146" s="153"/>
      <c r="H146" s="155"/>
      <c r="I146" s="260"/>
      <c r="J146" s="155"/>
      <c r="K146" s="211"/>
      <c r="L146" s="154"/>
      <c r="M146" s="155"/>
      <c r="N146" s="165"/>
      <c r="O146" s="155"/>
      <c r="P146" s="261"/>
      <c r="Q146" s="262"/>
      <c r="R146" s="155"/>
      <c r="S146" s="211"/>
      <c r="T146" s="187"/>
      <c r="U146" s="159">
        <f t="shared" si="33"/>
        <v>0</v>
      </c>
      <c r="V146" s="159">
        <f>IF('1045Ed Abrechnung'!D150="",0,1)</f>
        <v>0</v>
      </c>
      <c r="W146" s="146" t="str">
        <f t="shared" si="34"/>
        <v/>
      </c>
      <c r="X146" s="146">
        <f t="shared" si="35"/>
        <v>0</v>
      </c>
      <c r="Y146" s="145" t="str">
        <f t="shared" si="36"/>
        <v/>
      </c>
      <c r="Z146" s="146" t="str">
        <f t="shared" si="37"/>
        <v/>
      </c>
      <c r="AA146" s="146" t="str">
        <f t="shared" si="38"/>
        <v/>
      </c>
      <c r="AB146" s="146" t="str">
        <f t="shared" si="39"/>
        <v/>
      </c>
      <c r="AC146" s="146" t="str">
        <f t="shared" si="40"/>
        <v/>
      </c>
      <c r="AD146" s="160" t="str">
        <f t="shared" si="41"/>
        <v/>
      </c>
      <c r="AE146" s="152" t="str">
        <f t="shared" si="42"/>
        <v/>
      </c>
      <c r="AF146" s="160" t="str">
        <f t="shared" si="32"/>
        <v/>
      </c>
      <c r="AG146" s="160"/>
      <c r="AH146" s="152"/>
      <c r="AI146" s="236"/>
    </row>
    <row r="147" spans="1:35" s="151" customFormat="1" ht="16.899999999999999" customHeight="1">
      <c r="A147" s="161"/>
      <c r="B147" s="162"/>
      <c r="C147" s="163"/>
      <c r="D147" s="164"/>
      <c r="E147" s="282"/>
      <c r="F147" s="262"/>
      <c r="G147" s="153"/>
      <c r="H147" s="155"/>
      <c r="I147" s="260"/>
      <c r="J147" s="155"/>
      <c r="K147" s="211"/>
      <c r="L147" s="154"/>
      <c r="M147" s="155"/>
      <c r="N147" s="165"/>
      <c r="O147" s="155"/>
      <c r="P147" s="261"/>
      <c r="Q147" s="262"/>
      <c r="R147" s="155"/>
      <c r="S147" s="211"/>
      <c r="T147" s="187"/>
      <c r="U147" s="159">
        <f t="shared" si="33"/>
        <v>0</v>
      </c>
      <c r="V147" s="159">
        <f>IF('1045Ed Abrechnung'!D151="",0,1)</f>
        <v>0</v>
      </c>
      <c r="W147" s="146" t="str">
        <f t="shared" si="34"/>
        <v/>
      </c>
      <c r="X147" s="146">
        <f t="shared" si="35"/>
        <v>0</v>
      </c>
      <c r="Y147" s="145" t="str">
        <f t="shared" si="36"/>
        <v/>
      </c>
      <c r="Z147" s="146" t="str">
        <f t="shared" si="37"/>
        <v/>
      </c>
      <c r="AA147" s="146" t="str">
        <f t="shared" si="38"/>
        <v/>
      </c>
      <c r="AB147" s="146" t="str">
        <f t="shared" si="39"/>
        <v/>
      </c>
      <c r="AC147" s="146" t="str">
        <f t="shared" si="40"/>
        <v/>
      </c>
      <c r="AD147" s="160" t="str">
        <f t="shared" si="41"/>
        <v/>
      </c>
      <c r="AE147" s="152" t="str">
        <f t="shared" si="42"/>
        <v/>
      </c>
      <c r="AF147" s="160" t="str">
        <f t="shared" si="32"/>
        <v/>
      </c>
      <c r="AG147" s="160"/>
      <c r="AH147" s="152"/>
      <c r="AI147" s="236"/>
    </row>
    <row r="148" spans="1:35" s="151" customFormat="1" ht="16.899999999999999" customHeight="1">
      <c r="A148" s="161"/>
      <c r="B148" s="162"/>
      <c r="C148" s="163"/>
      <c r="D148" s="164"/>
      <c r="E148" s="282"/>
      <c r="F148" s="262"/>
      <c r="G148" s="153"/>
      <c r="H148" s="155"/>
      <c r="I148" s="260"/>
      <c r="J148" s="155"/>
      <c r="K148" s="211"/>
      <c r="L148" s="154"/>
      <c r="M148" s="155"/>
      <c r="N148" s="165"/>
      <c r="O148" s="155"/>
      <c r="P148" s="261"/>
      <c r="Q148" s="262"/>
      <c r="R148" s="155"/>
      <c r="S148" s="211"/>
      <c r="T148" s="187"/>
      <c r="U148" s="159">
        <f t="shared" si="33"/>
        <v>0</v>
      </c>
      <c r="V148" s="159">
        <f>IF('1045Ed Abrechnung'!D152="",0,1)</f>
        <v>0</v>
      </c>
      <c r="W148" s="146" t="str">
        <f t="shared" si="34"/>
        <v/>
      </c>
      <c r="X148" s="146">
        <f t="shared" si="35"/>
        <v>0</v>
      </c>
      <c r="Y148" s="145" t="str">
        <f t="shared" si="36"/>
        <v/>
      </c>
      <c r="Z148" s="146" t="str">
        <f t="shared" si="37"/>
        <v/>
      </c>
      <c r="AA148" s="146" t="str">
        <f t="shared" si="38"/>
        <v/>
      </c>
      <c r="AB148" s="146" t="str">
        <f t="shared" si="39"/>
        <v/>
      </c>
      <c r="AC148" s="146" t="str">
        <f t="shared" si="40"/>
        <v/>
      </c>
      <c r="AD148" s="160" t="str">
        <f t="shared" si="41"/>
        <v/>
      </c>
      <c r="AE148" s="152" t="str">
        <f t="shared" si="42"/>
        <v/>
      </c>
      <c r="AF148" s="160" t="str">
        <f t="shared" si="32"/>
        <v/>
      </c>
      <c r="AG148" s="160"/>
      <c r="AH148" s="152"/>
      <c r="AI148" s="236"/>
    </row>
    <row r="149" spans="1:35" s="151" customFormat="1" ht="16.899999999999999" customHeight="1">
      <c r="A149" s="161"/>
      <c r="B149" s="162"/>
      <c r="C149" s="163"/>
      <c r="D149" s="164"/>
      <c r="E149" s="282"/>
      <c r="F149" s="262"/>
      <c r="G149" s="153"/>
      <c r="H149" s="155"/>
      <c r="I149" s="260"/>
      <c r="J149" s="155"/>
      <c r="K149" s="211"/>
      <c r="L149" s="154"/>
      <c r="M149" s="155"/>
      <c r="N149" s="165"/>
      <c r="O149" s="155"/>
      <c r="P149" s="261"/>
      <c r="Q149" s="262"/>
      <c r="R149" s="155"/>
      <c r="S149" s="211"/>
      <c r="T149" s="187"/>
      <c r="U149" s="159">
        <f t="shared" si="33"/>
        <v>0</v>
      </c>
      <c r="V149" s="159">
        <f>IF('1045Ed Abrechnung'!D153="",0,1)</f>
        <v>0</v>
      </c>
      <c r="W149" s="146" t="str">
        <f t="shared" si="34"/>
        <v/>
      </c>
      <c r="X149" s="146">
        <f t="shared" si="35"/>
        <v>0</v>
      </c>
      <c r="Y149" s="145" t="str">
        <f t="shared" si="36"/>
        <v/>
      </c>
      <c r="Z149" s="146" t="str">
        <f t="shared" si="37"/>
        <v/>
      </c>
      <c r="AA149" s="146" t="str">
        <f t="shared" si="38"/>
        <v/>
      </c>
      <c r="AB149" s="146" t="str">
        <f t="shared" si="39"/>
        <v/>
      </c>
      <c r="AC149" s="146" t="str">
        <f t="shared" si="40"/>
        <v/>
      </c>
      <c r="AD149" s="160" t="str">
        <f t="shared" si="41"/>
        <v/>
      </c>
      <c r="AE149" s="152" t="str">
        <f t="shared" si="42"/>
        <v/>
      </c>
      <c r="AF149" s="160" t="str">
        <f t="shared" si="32"/>
        <v/>
      </c>
      <c r="AG149" s="160"/>
      <c r="AH149" s="152"/>
      <c r="AI149" s="236"/>
    </row>
    <row r="150" spans="1:35" s="151" customFormat="1" ht="16.899999999999999" customHeight="1">
      <c r="A150" s="161"/>
      <c r="B150" s="162"/>
      <c r="C150" s="163"/>
      <c r="D150" s="164"/>
      <c r="E150" s="282"/>
      <c r="F150" s="262"/>
      <c r="G150" s="153"/>
      <c r="H150" s="155"/>
      <c r="I150" s="260"/>
      <c r="J150" s="155"/>
      <c r="K150" s="211"/>
      <c r="L150" s="154"/>
      <c r="M150" s="155"/>
      <c r="N150" s="165"/>
      <c r="O150" s="155"/>
      <c r="P150" s="261"/>
      <c r="Q150" s="262"/>
      <c r="R150" s="155"/>
      <c r="S150" s="211"/>
      <c r="T150" s="187"/>
      <c r="U150" s="159">
        <f t="shared" si="33"/>
        <v>0</v>
      </c>
      <c r="V150" s="159">
        <f>IF('1045Ed Abrechnung'!D154="",0,1)</f>
        <v>0</v>
      </c>
      <c r="W150" s="146" t="str">
        <f t="shared" si="34"/>
        <v/>
      </c>
      <c r="X150" s="146">
        <f t="shared" si="35"/>
        <v>0</v>
      </c>
      <c r="Y150" s="145" t="str">
        <f t="shared" si="36"/>
        <v/>
      </c>
      <c r="Z150" s="146" t="str">
        <f t="shared" si="37"/>
        <v/>
      </c>
      <c r="AA150" s="146" t="str">
        <f t="shared" si="38"/>
        <v/>
      </c>
      <c r="AB150" s="146" t="str">
        <f t="shared" si="39"/>
        <v/>
      </c>
      <c r="AC150" s="146" t="str">
        <f t="shared" si="40"/>
        <v/>
      </c>
      <c r="AD150" s="160" t="str">
        <f t="shared" si="41"/>
        <v/>
      </c>
      <c r="AE150" s="152" t="str">
        <f t="shared" si="42"/>
        <v/>
      </c>
      <c r="AF150" s="160" t="str">
        <f t="shared" si="32"/>
        <v/>
      </c>
      <c r="AG150" s="160"/>
      <c r="AH150" s="152"/>
      <c r="AI150" s="236"/>
    </row>
    <row r="151" spans="1:35" s="151" customFormat="1" ht="16.899999999999999" customHeight="1">
      <c r="A151" s="161"/>
      <c r="B151" s="162"/>
      <c r="C151" s="163"/>
      <c r="D151" s="164"/>
      <c r="E151" s="282"/>
      <c r="F151" s="262"/>
      <c r="G151" s="153"/>
      <c r="H151" s="155"/>
      <c r="I151" s="260"/>
      <c r="J151" s="155"/>
      <c r="K151" s="211"/>
      <c r="L151" s="154"/>
      <c r="M151" s="155"/>
      <c r="N151" s="165"/>
      <c r="O151" s="155"/>
      <c r="P151" s="261"/>
      <c r="Q151" s="262"/>
      <c r="R151" s="155"/>
      <c r="S151" s="211"/>
      <c r="T151" s="187"/>
      <c r="U151" s="159">
        <f t="shared" si="33"/>
        <v>0</v>
      </c>
      <c r="V151" s="159">
        <f>IF('1045Ed Abrechnung'!D155="",0,1)</f>
        <v>0</v>
      </c>
      <c r="W151" s="146" t="str">
        <f t="shared" si="34"/>
        <v/>
      </c>
      <c r="X151" s="146">
        <f t="shared" si="35"/>
        <v>0</v>
      </c>
      <c r="Y151" s="145" t="str">
        <f t="shared" si="36"/>
        <v/>
      </c>
      <c r="Z151" s="146" t="str">
        <f t="shared" si="37"/>
        <v/>
      </c>
      <c r="AA151" s="146" t="str">
        <f t="shared" si="38"/>
        <v/>
      </c>
      <c r="AB151" s="146" t="str">
        <f t="shared" si="39"/>
        <v/>
      </c>
      <c r="AC151" s="146" t="str">
        <f t="shared" si="40"/>
        <v/>
      </c>
      <c r="AD151" s="160" t="str">
        <f t="shared" si="41"/>
        <v/>
      </c>
      <c r="AE151" s="152" t="str">
        <f t="shared" si="42"/>
        <v/>
      </c>
      <c r="AF151" s="160" t="str">
        <f t="shared" si="32"/>
        <v/>
      </c>
      <c r="AG151" s="160"/>
      <c r="AH151" s="152"/>
      <c r="AI151" s="236"/>
    </row>
    <row r="152" spans="1:35" s="151" customFormat="1" ht="16.899999999999999" customHeight="1">
      <c r="A152" s="161"/>
      <c r="B152" s="162"/>
      <c r="C152" s="163"/>
      <c r="D152" s="164"/>
      <c r="E152" s="282"/>
      <c r="F152" s="262"/>
      <c r="G152" s="153"/>
      <c r="H152" s="155"/>
      <c r="I152" s="260"/>
      <c r="J152" s="155"/>
      <c r="K152" s="211"/>
      <c r="L152" s="154"/>
      <c r="M152" s="155"/>
      <c r="N152" s="165"/>
      <c r="O152" s="155"/>
      <c r="P152" s="261"/>
      <c r="Q152" s="262"/>
      <c r="R152" s="155"/>
      <c r="S152" s="211"/>
      <c r="T152" s="187"/>
      <c r="U152" s="159">
        <f t="shared" si="33"/>
        <v>0</v>
      </c>
      <c r="V152" s="159">
        <f>IF('1045Ed Abrechnung'!D156="",0,1)</f>
        <v>0</v>
      </c>
      <c r="W152" s="146" t="str">
        <f t="shared" si="34"/>
        <v/>
      </c>
      <c r="X152" s="146">
        <f t="shared" si="35"/>
        <v>0</v>
      </c>
      <c r="Y152" s="145" t="str">
        <f t="shared" si="36"/>
        <v/>
      </c>
      <c r="Z152" s="146" t="str">
        <f t="shared" si="37"/>
        <v/>
      </c>
      <c r="AA152" s="146" t="str">
        <f t="shared" si="38"/>
        <v/>
      </c>
      <c r="AB152" s="146" t="str">
        <f t="shared" si="39"/>
        <v/>
      </c>
      <c r="AC152" s="146" t="str">
        <f t="shared" si="40"/>
        <v/>
      </c>
      <c r="AD152" s="160" t="str">
        <f t="shared" si="41"/>
        <v/>
      </c>
      <c r="AE152" s="152" t="str">
        <f t="shared" si="42"/>
        <v/>
      </c>
      <c r="AF152" s="160" t="str">
        <f t="shared" si="32"/>
        <v/>
      </c>
      <c r="AG152" s="160"/>
      <c r="AH152" s="152"/>
      <c r="AI152" s="236"/>
    </row>
    <row r="153" spans="1:35" s="151" customFormat="1" ht="16.899999999999999" customHeight="1">
      <c r="A153" s="161"/>
      <c r="B153" s="162"/>
      <c r="C153" s="163"/>
      <c r="D153" s="164"/>
      <c r="E153" s="282"/>
      <c r="F153" s="262"/>
      <c r="G153" s="153"/>
      <c r="H153" s="155"/>
      <c r="I153" s="260"/>
      <c r="J153" s="155"/>
      <c r="K153" s="211"/>
      <c r="L153" s="154"/>
      <c r="M153" s="155"/>
      <c r="N153" s="165"/>
      <c r="O153" s="155"/>
      <c r="P153" s="261"/>
      <c r="Q153" s="262"/>
      <c r="R153" s="155"/>
      <c r="S153" s="211"/>
      <c r="T153" s="187"/>
      <c r="U153" s="159">
        <f t="shared" si="33"/>
        <v>0</v>
      </c>
      <c r="V153" s="159">
        <f>IF('1045Ed Abrechnung'!D157="",0,1)</f>
        <v>0</v>
      </c>
      <c r="W153" s="146" t="str">
        <f t="shared" si="34"/>
        <v/>
      </c>
      <c r="X153" s="146">
        <f t="shared" si="35"/>
        <v>0</v>
      </c>
      <c r="Y153" s="145" t="str">
        <f t="shared" si="36"/>
        <v/>
      </c>
      <c r="Z153" s="146" t="str">
        <f t="shared" si="37"/>
        <v/>
      </c>
      <c r="AA153" s="146" t="str">
        <f t="shared" si="38"/>
        <v/>
      </c>
      <c r="AB153" s="146" t="str">
        <f t="shared" si="39"/>
        <v/>
      </c>
      <c r="AC153" s="146" t="str">
        <f t="shared" si="40"/>
        <v/>
      </c>
      <c r="AD153" s="160" t="str">
        <f t="shared" si="41"/>
        <v/>
      </c>
      <c r="AE153" s="152" t="str">
        <f t="shared" si="42"/>
        <v/>
      </c>
      <c r="AF153" s="160" t="str">
        <f t="shared" si="32"/>
        <v/>
      </c>
      <c r="AG153" s="160"/>
      <c r="AH153" s="152"/>
      <c r="AI153" s="236"/>
    </row>
    <row r="154" spans="1:35" s="151" customFormat="1" ht="16.899999999999999" customHeight="1">
      <c r="A154" s="161"/>
      <c r="B154" s="162"/>
      <c r="C154" s="163"/>
      <c r="D154" s="164"/>
      <c r="E154" s="282"/>
      <c r="F154" s="262"/>
      <c r="G154" s="153"/>
      <c r="H154" s="155"/>
      <c r="I154" s="260"/>
      <c r="J154" s="155"/>
      <c r="K154" s="211"/>
      <c r="L154" s="154"/>
      <c r="M154" s="155"/>
      <c r="N154" s="165"/>
      <c r="O154" s="155"/>
      <c r="P154" s="261"/>
      <c r="Q154" s="262"/>
      <c r="R154" s="155"/>
      <c r="S154" s="211"/>
      <c r="T154" s="187"/>
      <c r="U154" s="159">
        <f t="shared" si="33"/>
        <v>0</v>
      </c>
      <c r="V154" s="159">
        <f>IF('1045Ed Abrechnung'!D158="",0,1)</f>
        <v>0</v>
      </c>
      <c r="W154" s="146" t="str">
        <f t="shared" si="34"/>
        <v/>
      </c>
      <c r="X154" s="146">
        <f t="shared" si="35"/>
        <v>0</v>
      </c>
      <c r="Y154" s="145" t="str">
        <f t="shared" si="36"/>
        <v/>
      </c>
      <c r="Z154" s="146" t="str">
        <f t="shared" si="37"/>
        <v/>
      </c>
      <c r="AA154" s="146" t="str">
        <f t="shared" si="38"/>
        <v/>
      </c>
      <c r="AB154" s="146" t="str">
        <f t="shared" si="39"/>
        <v/>
      </c>
      <c r="AC154" s="146" t="str">
        <f t="shared" si="40"/>
        <v/>
      </c>
      <c r="AD154" s="160" t="str">
        <f t="shared" si="41"/>
        <v/>
      </c>
      <c r="AE154" s="152" t="str">
        <f t="shared" si="42"/>
        <v/>
      </c>
      <c r="AF154" s="160" t="str">
        <f t="shared" si="32"/>
        <v/>
      </c>
      <c r="AG154" s="160"/>
      <c r="AH154" s="152"/>
      <c r="AI154" s="236"/>
    </row>
    <row r="155" spans="1:35" s="151" customFormat="1" ht="16.899999999999999" customHeight="1">
      <c r="A155" s="161"/>
      <c r="B155" s="162"/>
      <c r="C155" s="163"/>
      <c r="D155" s="164"/>
      <c r="E155" s="282"/>
      <c r="F155" s="262"/>
      <c r="G155" s="153"/>
      <c r="H155" s="155"/>
      <c r="I155" s="260"/>
      <c r="J155" s="155"/>
      <c r="K155" s="211"/>
      <c r="L155" s="154"/>
      <c r="M155" s="155"/>
      <c r="N155" s="165"/>
      <c r="O155" s="155"/>
      <c r="P155" s="261"/>
      <c r="Q155" s="262"/>
      <c r="R155" s="155"/>
      <c r="S155" s="211"/>
      <c r="T155" s="187"/>
      <c r="U155" s="159">
        <f t="shared" si="33"/>
        <v>0</v>
      </c>
      <c r="V155" s="159">
        <f>IF('1045Ed Abrechnung'!D159="",0,1)</f>
        <v>0</v>
      </c>
      <c r="W155" s="146" t="str">
        <f t="shared" si="34"/>
        <v/>
      </c>
      <c r="X155" s="146">
        <f t="shared" si="35"/>
        <v>0</v>
      </c>
      <c r="Y155" s="145" t="str">
        <f t="shared" si="36"/>
        <v/>
      </c>
      <c r="Z155" s="146" t="str">
        <f t="shared" si="37"/>
        <v/>
      </c>
      <c r="AA155" s="146" t="str">
        <f t="shared" si="38"/>
        <v/>
      </c>
      <c r="AB155" s="146" t="str">
        <f t="shared" si="39"/>
        <v/>
      </c>
      <c r="AC155" s="146" t="str">
        <f t="shared" si="40"/>
        <v/>
      </c>
      <c r="AD155" s="160" t="str">
        <f t="shared" si="41"/>
        <v/>
      </c>
      <c r="AE155" s="152" t="str">
        <f t="shared" si="42"/>
        <v/>
      </c>
      <c r="AF155" s="160" t="str">
        <f t="shared" si="32"/>
        <v/>
      </c>
      <c r="AG155" s="160"/>
      <c r="AH155" s="152"/>
      <c r="AI155" s="236"/>
    </row>
    <row r="156" spans="1:35" s="151" customFormat="1" ht="16.899999999999999" customHeight="1">
      <c r="A156" s="161"/>
      <c r="B156" s="162"/>
      <c r="C156" s="163"/>
      <c r="D156" s="164"/>
      <c r="E156" s="282"/>
      <c r="F156" s="262"/>
      <c r="G156" s="153"/>
      <c r="H156" s="155"/>
      <c r="I156" s="260"/>
      <c r="J156" s="155"/>
      <c r="K156" s="211"/>
      <c r="L156" s="154"/>
      <c r="M156" s="155"/>
      <c r="N156" s="165"/>
      <c r="O156" s="155"/>
      <c r="P156" s="261"/>
      <c r="Q156" s="262"/>
      <c r="R156" s="155"/>
      <c r="S156" s="211"/>
      <c r="T156" s="187"/>
      <c r="U156" s="159">
        <f t="shared" si="33"/>
        <v>0</v>
      </c>
      <c r="V156" s="159">
        <f>IF('1045Ed Abrechnung'!D160="",0,1)</f>
        <v>0</v>
      </c>
      <c r="W156" s="146" t="str">
        <f t="shared" si="34"/>
        <v/>
      </c>
      <c r="X156" s="146">
        <f t="shared" si="35"/>
        <v>0</v>
      </c>
      <c r="Y156" s="145" t="str">
        <f t="shared" si="36"/>
        <v/>
      </c>
      <c r="Z156" s="146" t="str">
        <f t="shared" si="37"/>
        <v/>
      </c>
      <c r="AA156" s="146" t="str">
        <f t="shared" si="38"/>
        <v/>
      </c>
      <c r="AB156" s="146" t="str">
        <f t="shared" si="39"/>
        <v/>
      </c>
      <c r="AC156" s="146" t="str">
        <f t="shared" si="40"/>
        <v/>
      </c>
      <c r="AD156" s="160" t="str">
        <f t="shared" si="41"/>
        <v/>
      </c>
      <c r="AE156" s="152" t="str">
        <f t="shared" si="42"/>
        <v/>
      </c>
      <c r="AF156" s="160" t="str">
        <f t="shared" si="32"/>
        <v/>
      </c>
      <c r="AG156" s="160"/>
      <c r="AH156" s="152"/>
      <c r="AI156" s="236"/>
    </row>
    <row r="157" spans="1:35" s="151" customFormat="1" ht="16.899999999999999" customHeight="1">
      <c r="A157" s="161"/>
      <c r="B157" s="162"/>
      <c r="C157" s="163"/>
      <c r="D157" s="164"/>
      <c r="E157" s="282"/>
      <c r="F157" s="262"/>
      <c r="G157" s="153"/>
      <c r="H157" s="155"/>
      <c r="I157" s="260"/>
      <c r="J157" s="155"/>
      <c r="K157" s="211"/>
      <c r="L157" s="154"/>
      <c r="M157" s="155"/>
      <c r="N157" s="165"/>
      <c r="O157" s="155"/>
      <c r="P157" s="261"/>
      <c r="Q157" s="262"/>
      <c r="R157" s="155"/>
      <c r="S157" s="211"/>
      <c r="T157" s="187"/>
      <c r="U157" s="159">
        <f t="shared" si="33"/>
        <v>0</v>
      </c>
      <c r="V157" s="159">
        <f>IF('1045Ed Abrechnung'!D161="",0,1)</f>
        <v>0</v>
      </c>
      <c r="W157" s="146" t="str">
        <f t="shared" si="34"/>
        <v/>
      </c>
      <c r="X157" s="146">
        <f t="shared" si="35"/>
        <v>0</v>
      </c>
      <c r="Y157" s="145" t="str">
        <f t="shared" si="36"/>
        <v/>
      </c>
      <c r="Z157" s="146" t="str">
        <f t="shared" si="37"/>
        <v/>
      </c>
      <c r="AA157" s="146" t="str">
        <f t="shared" si="38"/>
        <v/>
      </c>
      <c r="AB157" s="146" t="str">
        <f t="shared" si="39"/>
        <v/>
      </c>
      <c r="AC157" s="146" t="str">
        <f t="shared" si="40"/>
        <v/>
      </c>
      <c r="AD157" s="160" t="str">
        <f t="shared" si="41"/>
        <v/>
      </c>
      <c r="AE157" s="152" t="str">
        <f t="shared" si="42"/>
        <v/>
      </c>
      <c r="AF157" s="160" t="str">
        <f t="shared" si="32"/>
        <v/>
      </c>
      <c r="AG157" s="160"/>
      <c r="AH157" s="152"/>
      <c r="AI157" s="236"/>
    </row>
    <row r="158" spans="1:35" s="151" customFormat="1" ht="16.899999999999999" customHeight="1">
      <c r="A158" s="161"/>
      <c r="B158" s="162"/>
      <c r="C158" s="163"/>
      <c r="D158" s="164"/>
      <c r="E158" s="282"/>
      <c r="F158" s="262"/>
      <c r="G158" s="153"/>
      <c r="H158" s="155"/>
      <c r="I158" s="260"/>
      <c r="J158" s="155"/>
      <c r="K158" s="211"/>
      <c r="L158" s="154"/>
      <c r="M158" s="155"/>
      <c r="N158" s="165"/>
      <c r="O158" s="155"/>
      <c r="P158" s="261"/>
      <c r="Q158" s="262"/>
      <c r="R158" s="155"/>
      <c r="S158" s="211"/>
      <c r="T158" s="187"/>
      <c r="U158" s="159">
        <f t="shared" si="33"/>
        <v>0</v>
      </c>
      <c r="V158" s="159">
        <f>IF('1045Ed Abrechnung'!D162="",0,1)</f>
        <v>0</v>
      </c>
      <c r="W158" s="146" t="str">
        <f t="shared" si="34"/>
        <v/>
      </c>
      <c r="X158" s="146">
        <f t="shared" si="35"/>
        <v>0</v>
      </c>
      <c r="Y158" s="145" t="str">
        <f t="shared" si="36"/>
        <v/>
      </c>
      <c r="Z158" s="146" t="str">
        <f t="shared" si="37"/>
        <v/>
      </c>
      <c r="AA158" s="146" t="str">
        <f t="shared" si="38"/>
        <v/>
      </c>
      <c r="AB158" s="146" t="str">
        <f t="shared" si="39"/>
        <v/>
      </c>
      <c r="AC158" s="146" t="str">
        <f t="shared" si="40"/>
        <v/>
      </c>
      <c r="AD158" s="160" t="str">
        <f t="shared" si="41"/>
        <v/>
      </c>
      <c r="AE158" s="152" t="str">
        <f t="shared" si="42"/>
        <v/>
      </c>
      <c r="AF158" s="160" t="str">
        <f t="shared" si="32"/>
        <v/>
      </c>
      <c r="AG158" s="160"/>
      <c r="AH158" s="152"/>
      <c r="AI158" s="236"/>
    </row>
    <row r="159" spans="1:35" s="151" customFormat="1" ht="16.899999999999999" customHeight="1">
      <c r="A159" s="161"/>
      <c r="B159" s="162"/>
      <c r="C159" s="163"/>
      <c r="D159" s="164"/>
      <c r="E159" s="282"/>
      <c r="F159" s="262"/>
      <c r="G159" s="153"/>
      <c r="H159" s="155"/>
      <c r="I159" s="260"/>
      <c r="J159" s="155"/>
      <c r="K159" s="211"/>
      <c r="L159" s="154"/>
      <c r="M159" s="155"/>
      <c r="N159" s="165"/>
      <c r="O159" s="155"/>
      <c r="P159" s="261"/>
      <c r="Q159" s="262"/>
      <c r="R159" s="155"/>
      <c r="S159" s="211"/>
      <c r="T159" s="187"/>
      <c r="U159" s="159">
        <f t="shared" si="33"/>
        <v>0</v>
      </c>
      <c r="V159" s="159">
        <f>IF('1045Ed Abrechnung'!D163="",0,1)</f>
        <v>0</v>
      </c>
      <c r="W159" s="146" t="str">
        <f t="shared" si="34"/>
        <v/>
      </c>
      <c r="X159" s="146">
        <f t="shared" si="35"/>
        <v>0</v>
      </c>
      <c r="Y159" s="145" t="str">
        <f t="shared" si="36"/>
        <v/>
      </c>
      <c r="Z159" s="146" t="str">
        <f t="shared" si="37"/>
        <v/>
      </c>
      <c r="AA159" s="146" t="str">
        <f t="shared" si="38"/>
        <v/>
      </c>
      <c r="AB159" s="146" t="str">
        <f t="shared" si="39"/>
        <v/>
      </c>
      <c r="AC159" s="146" t="str">
        <f t="shared" si="40"/>
        <v/>
      </c>
      <c r="AD159" s="160" t="str">
        <f t="shared" si="41"/>
        <v/>
      </c>
      <c r="AE159" s="152" t="str">
        <f t="shared" si="42"/>
        <v/>
      </c>
      <c r="AF159" s="160" t="str">
        <f t="shared" si="32"/>
        <v/>
      </c>
      <c r="AG159" s="160"/>
      <c r="AH159" s="152"/>
      <c r="AI159" s="236"/>
    </row>
    <row r="160" spans="1:35" s="151" customFormat="1" ht="16.899999999999999" customHeight="1">
      <c r="A160" s="161"/>
      <c r="B160" s="162"/>
      <c r="C160" s="163"/>
      <c r="D160" s="164"/>
      <c r="E160" s="282"/>
      <c r="F160" s="262"/>
      <c r="G160" s="153"/>
      <c r="H160" s="155"/>
      <c r="I160" s="260"/>
      <c r="J160" s="155"/>
      <c r="K160" s="211"/>
      <c r="L160" s="154"/>
      <c r="M160" s="155"/>
      <c r="N160" s="165"/>
      <c r="O160" s="155"/>
      <c r="P160" s="261"/>
      <c r="Q160" s="262"/>
      <c r="R160" s="155"/>
      <c r="S160" s="211"/>
      <c r="T160" s="187"/>
      <c r="U160" s="159">
        <f t="shared" si="33"/>
        <v>0</v>
      </c>
      <c r="V160" s="159">
        <f>IF('1045Ed Abrechnung'!D164="",0,1)</f>
        <v>0</v>
      </c>
      <c r="W160" s="146" t="str">
        <f t="shared" si="34"/>
        <v/>
      </c>
      <c r="X160" s="146">
        <f t="shared" si="35"/>
        <v>0</v>
      </c>
      <c r="Y160" s="145" t="str">
        <f t="shared" si="36"/>
        <v/>
      </c>
      <c r="Z160" s="146" t="str">
        <f t="shared" si="37"/>
        <v/>
      </c>
      <c r="AA160" s="146" t="str">
        <f t="shared" si="38"/>
        <v/>
      </c>
      <c r="AB160" s="146" t="str">
        <f t="shared" si="39"/>
        <v/>
      </c>
      <c r="AC160" s="146" t="str">
        <f t="shared" si="40"/>
        <v/>
      </c>
      <c r="AD160" s="160" t="str">
        <f t="shared" si="41"/>
        <v/>
      </c>
      <c r="AE160" s="152" t="str">
        <f t="shared" si="42"/>
        <v/>
      </c>
      <c r="AF160" s="160" t="str">
        <f t="shared" si="32"/>
        <v/>
      </c>
      <c r="AG160" s="160"/>
      <c r="AH160" s="152"/>
      <c r="AI160" s="236"/>
    </row>
    <row r="161" spans="1:35" s="151" customFormat="1" ht="16.899999999999999" customHeight="1">
      <c r="A161" s="161"/>
      <c r="B161" s="162"/>
      <c r="C161" s="163"/>
      <c r="D161" s="164"/>
      <c r="E161" s="282"/>
      <c r="F161" s="262"/>
      <c r="G161" s="153"/>
      <c r="H161" s="155"/>
      <c r="I161" s="260"/>
      <c r="J161" s="155"/>
      <c r="K161" s="211"/>
      <c r="L161" s="154"/>
      <c r="M161" s="155"/>
      <c r="N161" s="165"/>
      <c r="O161" s="155"/>
      <c r="P161" s="261"/>
      <c r="Q161" s="262"/>
      <c r="R161" s="155"/>
      <c r="S161" s="211"/>
      <c r="T161" s="187"/>
      <c r="U161" s="159">
        <f t="shared" si="33"/>
        <v>0</v>
      </c>
      <c r="V161" s="159">
        <f>IF('1045Ed Abrechnung'!D165="",0,1)</f>
        <v>0</v>
      </c>
      <c r="W161" s="146" t="str">
        <f t="shared" si="34"/>
        <v/>
      </c>
      <c r="X161" s="146">
        <f t="shared" si="35"/>
        <v>0</v>
      </c>
      <c r="Y161" s="145" t="str">
        <f t="shared" si="36"/>
        <v/>
      </c>
      <c r="Z161" s="146" t="str">
        <f t="shared" si="37"/>
        <v/>
      </c>
      <c r="AA161" s="146" t="str">
        <f t="shared" si="38"/>
        <v/>
      </c>
      <c r="AB161" s="146" t="str">
        <f t="shared" si="39"/>
        <v/>
      </c>
      <c r="AC161" s="146" t="str">
        <f t="shared" si="40"/>
        <v/>
      </c>
      <c r="AD161" s="160" t="str">
        <f t="shared" si="41"/>
        <v/>
      </c>
      <c r="AE161" s="152" t="str">
        <f t="shared" si="42"/>
        <v/>
      </c>
      <c r="AF161" s="160" t="str">
        <f t="shared" si="32"/>
        <v/>
      </c>
      <c r="AG161" s="160"/>
      <c r="AH161" s="152"/>
      <c r="AI161" s="236"/>
    </row>
    <row r="162" spans="1:35" s="151" customFormat="1" ht="16.899999999999999" customHeight="1">
      <c r="A162" s="161"/>
      <c r="B162" s="162"/>
      <c r="C162" s="163"/>
      <c r="D162" s="164"/>
      <c r="E162" s="282"/>
      <c r="F162" s="262"/>
      <c r="G162" s="153"/>
      <c r="H162" s="155"/>
      <c r="I162" s="260"/>
      <c r="J162" s="155"/>
      <c r="K162" s="211"/>
      <c r="L162" s="154"/>
      <c r="M162" s="155"/>
      <c r="N162" s="165"/>
      <c r="O162" s="155"/>
      <c r="P162" s="261"/>
      <c r="Q162" s="262"/>
      <c r="R162" s="155"/>
      <c r="S162" s="211"/>
      <c r="T162" s="187"/>
      <c r="U162" s="159">
        <f t="shared" si="33"/>
        <v>0</v>
      </c>
      <c r="V162" s="159">
        <f>IF('1045Ed Abrechnung'!D166="",0,1)</f>
        <v>0</v>
      </c>
      <c r="W162" s="146" t="str">
        <f t="shared" si="34"/>
        <v/>
      </c>
      <c r="X162" s="146">
        <f t="shared" si="35"/>
        <v>0</v>
      </c>
      <c r="Y162" s="145" t="str">
        <f t="shared" si="36"/>
        <v/>
      </c>
      <c r="Z162" s="146" t="str">
        <f t="shared" si="37"/>
        <v/>
      </c>
      <c r="AA162" s="146" t="str">
        <f t="shared" si="38"/>
        <v/>
      </c>
      <c r="AB162" s="146" t="str">
        <f t="shared" si="39"/>
        <v/>
      </c>
      <c r="AC162" s="146" t="str">
        <f t="shared" si="40"/>
        <v/>
      </c>
      <c r="AD162" s="160" t="str">
        <f t="shared" si="41"/>
        <v/>
      </c>
      <c r="AE162" s="152" t="str">
        <f t="shared" si="42"/>
        <v/>
      </c>
      <c r="AF162" s="160" t="str">
        <f t="shared" si="32"/>
        <v/>
      </c>
      <c r="AG162" s="160"/>
      <c r="AH162" s="152"/>
      <c r="AI162" s="236"/>
    </row>
    <row r="163" spans="1:35" s="151" customFormat="1" ht="16.899999999999999" customHeight="1">
      <c r="A163" s="161"/>
      <c r="B163" s="162"/>
      <c r="C163" s="163"/>
      <c r="D163" s="164"/>
      <c r="E163" s="282"/>
      <c r="F163" s="262"/>
      <c r="G163" s="153"/>
      <c r="H163" s="155"/>
      <c r="I163" s="260"/>
      <c r="J163" s="155"/>
      <c r="K163" s="211"/>
      <c r="L163" s="154"/>
      <c r="M163" s="155"/>
      <c r="N163" s="165"/>
      <c r="O163" s="155"/>
      <c r="P163" s="261"/>
      <c r="Q163" s="262"/>
      <c r="R163" s="155"/>
      <c r="S163" s="211"/>
      <c r="T163" s="187"/>
      <c r="U163" s="159">
        <f t="shared" si="33"/>
        <v>0</v>
      </c>
      <c r="V163" s="159">
        <f>IF('1045Ed Abrechnung'!D167="",0,1)</f>
        <v>0</v>
      </c>
      <c r="W163" s="146" t="str">
        <f t="shared" si="34"/>
        <v/>
      </c>
      <c r="X163" s="146">
        <f t="shared" si="35"/>
        <v>0</v>
      </c>
      <c r="Y163" s="145" t="str">
        <f t="shared" si="36"/>
        <v/>
      </c>
      <c r="Z163" s="146" t="str">
        <f t="shared" si="37"/>
        <v/>
      </c>
      <c r="AA163" s="146" t="str">
        <f t="shared" si="38"/>
        <v/>
      </c>
      <c r="AB163" s="146" t="str">
        <f t="shared" si="39"/>
        <v/>
      </c>
      <c r="AC163" s="146" t="str">
        <f t="shared" si="40"/>
        <v/>
      </c>
      <c r="AD163" s="160" t="str">
        <f t="shared" si="41"/>
        <v/>
      </c>
      <c r="AE163" s="152" t="str">
        <f t="shared" si="42"/>
        <v/>
      </c>
      <c r="AF163" s="160" t="str">
        <f t="shared" si="32"/>
        <v/>
      </c>
      <c r="AG163" s="160"/>
      <c r="AH163" s="152"/>
      <c r="AI163" s="236"/>
    </row>
    <row r="164" spans="1:35" s="151" customFormat="1" ht="16.899999999999999" customHeight="1">
      <c r="A164" s="161"/>
      <c r="B164" s="162"/>
      <c r="C164" s="163"/>
      <c r="D164" s="164"/>
      <c r="E164" s="282"/>
      <c r="F164" s="262"/>
      <c r="G164" s="153"/>
      <c r="H164" s="155"/>
      <c r="I164" s="260"/>
      <c r="J164" s="155"/>
      <c r="K164" s="211"/>
      <c r="L164" s="154"/>
      <c r="M164" s="155"/>
      <c r="N164" s="165"/>
      <c r="O164" s="155"/>
      <c r="P164" s="261"/>
      <c r="Q164" s="262"/>
      <c r="R164" s="155"/>
      <c r="S164" s="211"/>
      <c r="T164" s="187"/>
      <c r="U164" s="159">
        <f t="shared" si="33"/>
        <v>0</v>
      </c>
      <c r="V164" s="159">
        <f>IF('1045Ed Abrechnung'!D168="",0,1)</f>
        <v>0</v>
      </c>
      <c r="W164" s="146" t="str">
        <f t="shared" si="34"/>
        <v/>
      </c>
      <c r="X164" s="146">
        <f t="shared" si="35"/>
        <v>0</v>
      </c>
      <c r="Y164" s="145" t="str">
        <f t="shared" si="36"/>
        <v/>
      </c>
      <c r="Z164" s="146" t="str">
        <f t="shared" si="37"/>
        <v/>
      </c>
      <c r="AA164" s="146" t="str">
        <f t="shared" si="38"/>
        <v/>
      </c>
      <c r="AB164" s="146" t="str">
        <f t="shared" si="39"/>
        <v/>
      </c>
      <c r="AC164" s="146" t="str">
        <f t="shared" si="40"/>
        <v/>
      </c>
      <c r="AD164" s="160" t="str">
        <f t="shared" si="41"/>
        <v/>
      </c>
      <c r="AE164" s="152" t="str">
        <f t="shared" si="42"/>
        <v/>
      </c>
      <c r="AF164" s="160" t="str">
        <f t="shared" si="32"/>
        <v/>
      </c>
      <c r="AG164" s="160"/>
      <c r="AH164" s="152"/>
      <c r="AI164" s="236"/>
    </row>
    <row r="165" spans="1:35" s="151" customFormat="1" ht="16.899999999999999" customHeight="1">
      <c r="A165" s="161"/>
      <c r="B165" s="162"/>
      <c r="C165" s="163"/>
      <c r="D165" s="164"/>
      <c r="E165" s="282"/>
      <c r="F165" s="262"/>
      <c r="G165" s="153"/>
      <c r="H165" s="155"/>
      <c r="I165" s="260"/>
      <c r="J165" s="155"/>
      <c r="K165" s="211"/>
      <c r="L165" s="154"/>
      <c r="M165" s="155"/>
      <c r="N165" s="165"/>
      <c r="O165" s="155"/>
      <c r="P165" s="261"/>
      <c r="Q165" s="262"/>
      <c r="R165" s="155"/>
      <c r="S165" s="211"/>
      <c r="T165" s="187"/>
      <c r="U165" s="159">
        <f t="shared" si="33"/>
        <v>0</v>
      </c>
      <c r="V165" s="159">
        <f>IF('1045Ed Abrechnung'!D169="",0,1)</f>
        <v>0</v>
      </c>
      <c r="W165" s="146" t="str">
        <f t="shared" si="34"/>
        <v/>
      </c>
      <c r="X165" s="146">
        <f t="shared" si="35"/>
        <v>0</v>
      </c>
      <c r="Y165" s="145" t="str">
        <f t="shared" si="36"/>
        <v/>
      </c>
      <c r="Z165" s="146" t="str">
        <f t="shared" si="37"/>
        <v/>
      </c>
      <c r="AA165" s="146" t="str">
        <f t="shared" si="38"/>
        <v/>
      </c>
      <c r="AB165" s="146" t="str">
        <f t="shared" si="39"/>
        <v/>
      </c>
      <c r="AC165" s="146" t="str">
        <f t="shared" si="40"/>
        <v/>
      </c>
      <c r="AD165" s="160" t="str">
        <f t="shared" si="41"/>
        <v/>
      </c>
      <c r="AE165" s="152" t="str">
        <f t="shared" si="42"/>
        <v/>
      </c>
      <c r="AF165" s="160" t="str">
        <f t="shared" si="32"/>
        <v/>
      </c>
      <c r="AG165" s="160"/>
      <c r="AH165" s="152"/>
      <c r="AI165" s="236"/>
    </row>
    <row r="166" spans="1:35" s="151" customFormat="1" ht="16.899999999999999" customHeight="1">
      <c r="A166" s="161"/>
      <c r="B166" s="162"/>
      <c r="C166" s="163"/>
      <c r="D166" s="164"/>
      <c r="E166" s="282"/>
      <c r="F166" s="262"/>
      <c r="G166" s="153"/>
      <c r="H166" s="155"/>
      <c r="I166" s="260"/>
      <c r="J166" s="155"/>
      <c r="K166" s="211"/>
      <c r="L166" s="154"/>
      <c r="M166" s="155"/>
      <c r="N166" s="165"/>
      <c r="O166" s="155"/>
      <c r="P166" s="261"/>
      <c r="Q166" s="262"/>
      <c r="R166" s="155"/>
      <c r="S166" s="211"/>
      <c r="T166" s="187"/>
      <c r="U166" s="159">
        <f t="shared" si="33"/>
        <v>0</v>
      </c>
      <c r="V166" s="159">
        <f>IF('1045Ed Abrechnung'!D170="",0,1)</f>
        <v>0</v>
      </c>
      <c r="W166" s="146" t="str">
        <f t="shared" si="34"/>
        <v/>
      </c>
      <c r="X166" s="146">
        <f t="shared" si="35"/>
        <v>0</v>
      </c>
      <c r="Y166" s="145" t="str">
        <f t="shared" si="36"/>
        <v/>
      </c>
      <c r="Z166" s="146" t="str">
        <f t="shared" si="37"/>
        <v/>
      </c>
      <c r="AA166" s="146" t="str">
        <f t="shared" si="38"/>
        <v/>
      </c>
      <c r="AB166" s="146" t="str">
        <f t="shared" si="39"/>
        <v/>
      </c>
      <c r="AC166" s="146" t="str">
        <f t="shared" si="40"/>
        <v/>
      </c>
      <c r="AD166" s="160" t="str">
        <f t="shared" si="41"/>
        <v/>
      </c>
      <c r="AE166" s="152" t="str">
        <f t="shared" si="42"/>
        <v/>
      </c>
      <c r="AF166" s="160" t="str">
        <f t="shared" si="32"/>
        <v/>
      </c>
      <c r="AG166" s="160"/>
      <c r="AH166" s="152"/>
      <c r="AI166" s="236"/>
    </row>
    <row r="167" spans="1:35" s="151" customFormat="1" ht="16.899999999999999" customHeight="1">
      <c r="A167" s="161"/>
      <c r="B167" s="162"/>
      <c r="C167" s="163"/>
      <c r="D167" s="164"/>
      <c r="E167" s="282"/>
      <c r="F167" s="262"/>
      <c r="G167" s="153"/>
      <c r="H167" s="155"/>
      <c r="I167" s="260"/>
      <c r="J167" s="155"/>
      <c r="K167" s="211"/>
      <c r="L167" s="154"/>
      <c r="M167" s="155"/>
      <c r="N167" s="165"/>
      <c r="O167" s="155"/>
      <c r="P167" s="261"/>
      <c r="Q167" s="262"/>
      <c r="R167" s="155"/>
      <c r="S167" s="211"/>
      <c r="T167" s="187"/>
      <c r="U167" s="159">
        <f t="shared" si="33"/>
        <v>0</v>
      </c>
      <c r="V167" s="159">
        <f>IF('1045Ed Abrechnung'!D171="",0,1)</f>
        <v>0</v>
      </c>
      <c r="W167" s="146" t="str">
        <f t="shared" si="34"/>
        <v/>
      </c>
      <c r="X167" s="146">
        <f t="shared" si="35"/>
        <v>0</v>
      </c>
      <c r="Y167" s="145" t="str">
        <f t="shared" si="36"/>
        <v/>
      </c>
      <c r="Z167" s="146" t="str">
        <f t="shared" si="37"/>
        <v/>
      </c>
      <c r="AA167" s="146" t="str">
        <f t="shared" si="38"/>
        <v/>
      </c>
      <c r="AB167" s="146" t="str">
        <f t="shared" si="39"/>
        <v/>
      </c>
      <c r="AC167" s="146" t="str">
        <f t="shared" si="40"/>
        <v/>
      </c>
      <c r="AD167" s="160" t="str">
        <f t="shared" si="41"/>
        <v/>
      </c>
      <c r="AE167" s="152" t="str">
        <f t="shared" si="42"/>
        <v/>
      </c>
      <c r="AF167" s="160" t="str">
        <f t="shared" si="32"/>
        <v/>
      </c>
      <c r="AG167" s="160"/>
      <c r="AH167" s="152"/>
      <c r="AI167" s="236"/>
    </row>
    <row r="168" spans="1:35" s="151" customFormat="1" ht="16.899999999999999" customHeight="1">
      <c r="A168" s="161"/>
      <c r="B168" s="162"/>
      <c r="C168" s="163"/>
      <c r="D168" s="164"/>
      <c r="E168" s="282"/>
      <c r="F168" s="262"/>
      <c r="G168" s="153"/>
      <c r="H168" s="155"/>
      <c r="I168" s="260"/>
      <c r="J168" s="155"/>
      <c r="K168" s="211"/>
      <c r="L168" s="154"/>
      <c r="M168" s="155"/>
      <c r="N168" s="165"/>
      <c r="O168" s="155"/>
      <c r="P168" s="261"/>
      <c r="Q168" s="262"/>
      <c r="R168" s="155"/>
      <c r="S168" s="211"/>
      <c r="T168" s="187"/>
      <c r="U168" s="159">
        <f t="shared" si="33"/>
        <v>0</v>
      </c>
      <c r="V168" s="159">
        <f>IF('1045Ed Abrechnung'!D172="",0,1)</f>
        <v>0</v>
      </c>
      <c r="W168" s="146" t="str">
        <f t="shared" si="34"/>
        <v/>
      </c>
      <c r="X168" s="146">
        <f t="shared" si="35"/>
        <v>0</v>
      </c>
      <c r="Y168" s="145" t="str">
        <f t="shared" si="36"/>
        <v/>
      </c>
      <c r="Z168" s="146" t="str">
        <f t="shared" si="37"/>
        <v/>
      </c>
      <c r="AA168" s="146" t="str">
        <f t="shared" si="38"/>
        <v/>
      </c>
      <c r="AB168" s="146" t="str">
        <f t="shared" si="39"/>
        <v/>
      </c>
      <c r="AC168" s="146" t="str">
        <f t="shared" si="40"/>
        <v/>
      </c>
      <c r="AD168" s="160" t="str">
        <f t="shared" si="41"/>
        <v/>
      </c>
      <c r="AE168" s="152" t="str">
        <f t="shared" si="42"/>
        <v/>
      </c>
      <c r="AF168" s="160" t="str">
        <f t="shared" si="32"/>
        <v/>
      </c>
      <c r="AG168" s="160"/>
      <c r="AH168" s="152"/>
      <c r="AI168" s="236"/>
    </row>
    <row r="169" spans="1:35" s="151" customFormat="1" ht="16.899999999999999" customHeight="1">
      <c r="A169" s="161"/>
      <c r="B169" s="162"/>
      <c r="C169" s="163"/>
      <c r="D169" s="164"/>
      <c r="E169" s="282"/>
      <c r="F169" s="262"/>
      <c r="G169" s="153"/>
      <c r="H169" s="155"/>
      <c r="I169" s="260"/>
      <c r="J169" s="155"/>
      <c r="K169" s="211"/>
      <c r="L169" s="154"/>
      <c r="M169" s="155"/>
      <c r="N169" s="165"/>
      <c r="O169" s="155"/>
      <c r="P169" s="261"/>
      <c r="Q169" s="262"/>
      <c r="R169" s="155"/>
      <c r="S169" s="211"/>
      <c r="T169" s="187"/>
      <c r="U169" s="159">
        <f t="shared" si="33"/>
        <v>0</v>
      </c>
      <c r="V169" s="159">
        <f>IF('1045Ed Abrechnung'!D173="",0,1)</f>
        <v>0</v>
      </c>
      <c r="W169" s="146" t="str">
        <f t="shared" si="34"/>
        <v/>
      </c>
      <c r="X169" s="146">
        <f t="shared" si="35"/>
        <v>0</v>
      </c>
      <c r="Y169" s="145" t="str">
        <f t="shared" si="36"/>
        <v/>
      </c>
      <c r="Z169" s="146" t="str">
        <f t="shared" si="37"/>
        <v/>
      </c>
      <c r="AA169" s="146" t="str">
        <f t="shared" si="38"/>
        <v/>
      </c>
      <c r="AB169" s="146" t="str">
        <f t="shared" si="39"/>
        <v/>
      </c>
      <c r="AC169" s="146" t="str">
        <f t="shared" si="40"/>
        <v/>
      </c>
      <c r="AD169" s="160" t="str">
        <f t="shared" si="41"/>
        <v/>
      </c>
      <c r="AE169" s="152" t="str">
        <f t="shared" si="42"/>
        <v/>
      </c>
      <c r="AF169" s="160" t="str">
        <f t="shared" si="32"/>
        <v/>
      </c>
      <c r="AG169" s="160"/>
      <c r="AH169" s="152"/>
      <c r="AI169" s="236"/>
    </row>
    <row r="170" spans="1:35" s="151" customFormat="1" ht="16.899999999999999" customHeight="1">
      <c r="A170" s="161"/>
      <c r="B170" s="162"/>
      <c r="C170" s="163"/>
      <c r="D170" s="164"/>
      <c r="E170" s="282"/>
      <c r="F170" s="262"/>
      <c r="G170" s="153"/>
      <c r="H170" s="155"/>
      <c r="I170" s="260"/>
      <c r="J170" s="155"/>
      <c r="K170" s="211"/>
      <c r="L170" s="154"/>
      <c r="M170" s="155"/>
      <c r="N170" s="165"/>
      <c r="O170" s="155"/>
      <c r="P170" s="261"/>
      <c r="Q170" s="262"/>
      <c r="R170" s="155"/>
      <c r="S170" s="211"/>
      <c r="T170" s="187"/>
      <c r="U170" s="159">
        <f t="shared" si="33"/>
        <v>0</v>
      </c>
      <c r="V170" s="159">
        <f>IF('1045Ed Abrechnung'!D174="",0,1)</f>
        <v>0</v>
      </c>
      <c r="W170" s="146" t="str">
        <f t="shared" si="34"/>
        <v/>
      </c>
      <c r="X170" s="146">
        <f t="shared" si="35"/>
        <v>0</v>
      </c>
      <c r="Y170" s="145" t="str">
        <f t="shared" si="36"/>
        <v/>
      </c>
      <c r="Z170" s="146" t="str">
        <f t="shared" si="37"/>
        <v/>
      </c>
      <c r="AA170" s="146" t="str">
        <f t="shared" si="38"/>
        <v/>
      </c>
      <c r="AB170" s="146" t="str">
        <f t="shared" si="39"/>
        <v/>
      </c>
      <c r="AC170" s="146" t="str">
        <f t="shared" si="40"/>
        <v/>
      </c>
      <c r="AD170" s="160" t="str">
        <f t="shared" si="41"/>
        <v/>
      </c>
      <c r="AE170" s="152" t="str">
        <f t="shared" si="42"/>
        <v/>
      </c>
      <c r="AF170" s="160" t="str">
        <f t="shared" si="32"/>
        <v/>
      </c>
      <c r="AG170" s="160"/>
      <c r="AH170" s="152"/>
      <c r="AI170" s="236"/>
    </row>
    <row r="171" spans="1:35" s="151" customFormat="1" ht="16.899999999999999" customHeight="1">
      <c r="A171" s="161"/>
      <c r="B171" s="162"/>
      <c r="C171" s="163"/>
      <c r="D171" s="164"/>
      <c r="E171" s="282"/>
      <c r="F171" s="262"/>
      <c r="G171" s="153"/>
      <c r="H171" s="155"/>
      <c r="I171" s="260"/>
      <c r="J171" s="155"/>
      <c r="K171" s="211"/>
      <c r="L171" s="154"/>
      <c r="M171" s="155"/>
      <c r="N171" s="165"/>
      <c r="O171" s="155"/>
      <c r="P171" s="261"/>
      <c r="Q171" s="262"/>
      <c r="R171" s="155"/>
      <c r="S171" s="211"/>
      <c r="T171" s="187"/>
      <c r="U171" s="159">
        <f t="shared" si="33"/>
        <v>0</v>
      </c>
      <c r="V171" s="159">
        <f>IF('1045Ed Abrechnung'!D175="",0,1)</f>
        <v>0</v>
      </c>
      <c r="W171" s="146" t="str">
        <f t="shared" si="34"/>
        <v/>
      </c>
      <c r="X171" s="146">
        <f t="shared" si="35"/>
        <v>0</v>
      </c>
      <c r="Y171" s="145" t="str">
        <f t="shared" si="36"/>
        <v/>
      </c>
      <c r="Z171" s="146" t="str">
        <f t="shared" si="37"/>
        <v/>
      </c>
      <c r="AA171" s="146" t="str">
        <f t="shared" si="38"/>
        <v/>
      </c>
      <c r="AB171" s="146" t="str">
        <f t="shared" si="39"/>
        <v/>
      </c>
      <c r="AC171" s="146" t="str">
        <f t="shared" si="40"/>
        <v/>
      </c>
      <c r="AD171" s="160" t="str">
        <f t="shared" si="41"/>
        <v/>
      </c>
      <c r="AE171" s="152" t="str">
        <f t="shared" si="42"/>
        <v/>
      </c>
      <c r="AF171" s="160" t="str">
        <f t="shared" si="32"/>
        <v/>
      </c>
      <c r="AG171" s="160"/>
      <c r="AH171" s="152"/>
      <c r="AI171" s="236"/>
    </row>
    <row r="172" spans="1:35" s="151" customFormat="1" ht="16.899999999999999" customHeight="1">
      <c r="A172" s="161"/>
      <c r="B172" s="162"/>
      <c r="C172" s="163"/>
      <c r="D172" s="164"/>
      <c r="E172" s="282"/>
      <c r="F172" s="262"/>
      <c r="G172" s="153"/>
      <c r="H172" s="155"/>
      <c r="I172" s="260"/>
      <c r="J172" s="155"/>
      <c r="K172" s="211"/>
      <c r="L172" s="154"/>
      <c r="M172" s="155"/>
      <c r="N172" s="165"/>
      <c r="O172" s="155"/>
      <c r="P172" s="261"/>
      <c r="Q172" s="262"/>
      <c r="R172" s="155"/>
      <c r="S172" s="211"/>
      <c r="T172" s="187"/>
      <c r="U172" s="159">
        <f t="shared" si="33"/>
        <v>0</v>
      </c>
      <c r="V172" s="159">
        <f>IF('1045Ed Abrechnung'!D176="",0,1)</f>
        <v>0</v>
      </c>
      <c r="W172" s="146" t="str">
        <f t="shared" si="34"/>
        <v/>
      </c>
      <c r="X172" s="146">
        <f t="shared" si="35"/>
        <v>0</v>
      </c>
      <c r="Y172" s="145" t="str">
        <f t="shared" si="36"/>
        <v/>
      </c>
      <c r="Z172" s="146" t="str">
        <f t="shared" si="37"/>
        <v/>
      </c>
      <c r="AA172" s="146" t="str">
        <f t="shared" si="38"/>
        <v/>
      </c>
      <c r="AB172" s="146" t="str">
        <f t="shared" si="39"/>
        <v/>
      </c>
      <c r="AC172" s="146" t="str">
        <f t="shared" si="40"/>
        <v/>
      </c>
      <c r="AD172" s="160" t="str">
        <f t="shared" si="41"/>
        <v/>
      </c>
      <c r="AE172" s="152" t="str">
        <f t="shared" si="42"/>
        <v/>
      </c>
      <c r="AF172" s="160" t="str">
        <f t="shared" ref="AF172:AF204" si="43">IF(AD172&lt;AE172,AD172,AE172)</f>
        <v/>
      </c>
      <c r="AG172" s="160"/>
      <c r="AH172" s="152"/>
      <c r="AI172" s="236"/>
    </row>
    <row r="173" spans="1:35" s="151" customFormat="1" ht="16.899999999999999" customHeight="1">
      <c r="A173" s="161"/>
      <c r="B173" s="162"/>
      <c r="C173" s="163"/>
      <c r="D173" s="164"/>
      <c r="E173" s="282"/>
      <c r="F173" s="262"/>
      <c r="G173" s="153"/>
      <c r="H173" s="155"/>
      <c r="I173" s="260"/>
      <c r="J173" s="155"/>
      <c r="K173" s="211"/>
      <c r="L173" s="154"/>
      <c r="M173" s="155"/>
      <c r="N173" s="165"/>
      <c r="O173" s="155"/>
      <c r="P173" s="261"/>
      <c r="Q173" s="262"/>
      <c r="R173" s="155"/>
      <c r="S173" s="211"/>
      <c r="T173" s="187"/>
      <c r="U173" s="159">
        <f t="shared" si="33"/>
        <v>0</v>
      </c>
      <c r="V173" s="159">
        <f>IF('1045Ed Abrechnung'!D177="",0,1)</f>
        <v>0</v>
      </c>
      <c r="W173" s="146" t="str">
        <f t="shared" si="34"/>
        <v/>
      </c>
      <c r="X173" s="146">
        <f t="shared" si="35"/>
        <v>0</v>
      </c>
      <c r="Y173" s="145" t="str">
        <f t="shared" si="36"/>
        <v/>
      </c>
      <c r="Z173" s="146" t="str">
        <f t="shared" si="37"/>
        <v/>
      </c>
      <c r="AA173" s="146" t="str">
        <f t="shared" si="38"/>
        <v/>
      </c>
      <c r="AB173" s="146" t="str">
        <f t="shared" si="39"/>
        <v/>
      </c>
      <c r="AC173" s="146" t="str">
        <f t="shared" si="40"/>
        <v/>
      </c>
      <c r="AD173" s="160" t="str">
        <f t="shared" si="41"/>
        <v/>
      </c>
      <c r="AE173" s="152" t="str">
        <f t="shared" si="42"/>
        <v/>
      </c>
      <c r="AF173" s="160" t="str">
        <f t="shared" si="43"/>
        <v/>
      </c>
      <c r="AG173" s="160"/>
      <c r="AH173" s="152"/>
      <c r="AI173" s="236"/>
    </row>
    <row r="174" spans="1:35" s="151" customFormat="1" ht="16.899999999999999" customHeight="1">
      <c r="A174" s="161"/>
      <c r="B174" s="162"/>
      <c r="C174" s="163"/>
      <c r="D174" s="164"/>
      <c r="E174" s="282"/>
      <c r="F174" s="262"/>
      <c r="G174" s="153"/>
      <c r="H174" s="155"/>
      <c r="I174" s="260"/>
      <c r="J174" s="155"/>
      <c r="K174" s="211"/>
      <c r="L174" s="154"/>
      <c r="M174" s="155"/>
      <c r="N174" s="165"/>
      <c r="O174" s="155"/>
      <c r="P174" s="261"/>
      <c r="Q174" s="262"/>
      <c r="R174" s="155"/>
      <c r="S174" s="211"/>
      <c r="T174" s="187"/>
      <c r="U174" s="159">
        <f t="shared" si="33"/>
        <v>0</v>
      </c>
      <c r="V174" s="159">
        <f>IF('1045Ed Abrechnung'!D178="",0,1)</f>
        <v>0</v>
      </c>
      <c r="W174" s="146" t="str">
        <f t="shared" si="34"/>
        <v/>
      </c>
      <c r="X174" s="146">
        <f t="shared" si="35"/>
        <v>0</v>
      </c>
      <c r="Y174" s="145" t="str">
        <f t="shared" si="36"/>
        <v/>
      </c>
      <c r="Z174" s="146" t="str">
        <f t="shared" si="37"/>
        <v/>
      </c>
      <c r="AA174" s="146" t="str">
        <f t="shared" si="38"/>
        <v/>
      </c>
      <c r="AB174" s="146" t="str">
        <f t="shared" si="39"/>
        <v/>
      </c>
      <c r="AC174" s="146" t="str">
        <f t="shared" si="40"/>
        <v/>
      </c>
      <c r="AD174" s="160" t="str">
        <f t="shared" si="41"/>
        <v/>
      </c>
      <c r="AE174" s="152" t="str">
        <f t="shared" si="42"/>
        <v/>
      </c>
      <c r="AF174" s="160" t="str">
        <f t="shared" si="43"/>
        <v/>
      </c>
      <c r="AG174" s="160"/>
      <c r="AH174" s="152"/>
      <c r="AI174" s="236"/>
    </row>
    <row r="175" spans="1:35" s="151" customFormat="1" ht="16.899999999999999" customHeight="1">
      <c r="A175" s="161"/>
      <c r="B175" s="162"/>
      <c r="C175" s="163"/>
      <c r="D175" s="164"/>
      <c r="E175" s="282"/>
      <c r="F175" s="262"/>
      <c r="G175" s="153"/>
      <c r="H175" s="155"/>
      <c r="I175" s="260"/>
      <c r="J175" s="155"/>
      <c r="K175" s="211"/>
      <c r="L175" s="154"/>
      <c r="M175" s="155"/>
      <c r="N175" s="165"/>
      <c r="O175" s="155"/>
      <c r="P175" s="261"/>
      <c r="Q175" s="262"/>
      <c r="R175" s="155"/>
      <c r="S175" s="211"/>
      <c r="T175" s="187"/>
      <c r="U175" s="159">
        <f t="shared" si="33"/>
        <v>0</v>
      </c>
      <c r="V175" s="159">
        <f>IF('1045Ed Abrechnung'!D179="",0,1)</f>
        <v>0</v>
      </c>
      <c r="W175" s="146" t="str">
        <f t="shared" si="34"/>
        <v/>
      </c>
      <c r="X175" s="146">
        <f t="shared" si="35"/>
        <v>0</v>
      </c>
      <c r="Y175" s="145" t="str">
        <f t="shared" si="36"/>
        <v/>
      </c>
      <c r="Z175" s="146" t="str">
        <f t="shared" si="37"/>
        <v/>
      </c>
      <c r="AA175" s="146" t="str">
        <f t="shared" si="38"/>
        <v/>
      </c>
      <c r="AB175" s="146" t="str">
        <f t="shared" si="39"/>
        <v/>
      </c>
      <c r="AC175" s="146" t="str">
        <f t="shared" si="40"/>
        <v/>
      </c>
      <c r="AD175" s="160" t="str">
        <f t="shared" si="41"/>
        <v/>
      </c>
      <c r="AE175" s="152" t="str">
        <f t="shared" si="42"/>
        <v/>
      </c>
      <c r="AF175" s="160" t="str">
        <f t="shared" si="43"/>
        <v/>
      </c>
      <c r="AG175" s="160"/>
      <c r="AH175" s="152"/>
      <c r="AI175" s="236"/>
    </row>
    <row r="176" spans="1:35" s="151" customFormat="1" ht="16.899999999999999" customHeight="1">
      <c r="A176" s="161"/>
      <c r="B176" s="162"/>
      <c r="C176" s="163"/>
      <c r="D176" s="164"/>
      <c r="E176" s="282"/>
      <c r="F176" s="262"/>
      <c r="G176" s="153"/>
      <c r="H176" s="155"/>
      <c r="I176" s="260"/>
      <c r="J176" s="155"/>
      <c r="K176" s="211"/>
      <c r="L176" s="154"/>
      <c r="M176" s="155"/>
      <c r="N176" s="165"/>
      <c r="O176" s="155"/>
      <c r="P176" s="261"/>
      <c r="Q176" s="262"/>
      <c r="R176" s="155"/>
      <c r="S176" s="211"/>
      <c r="T176" s="187"/>
      <c r="U176" s="159">
        <f t="shared" si="33"/>
        <v>0</v>
      </c>
      <c r="V176" s="159">
        <f>IF('1045Ed Abrechnung'!D180="",0,1)</f>
        <v>0</v>
      </c>
      <c r="W176" s="146" t="str">
        <f t="shared" si="34"/>
        <v/>
      </c>
      <c r="X176" s="146">
        <f t="shared" si="35"/>
        <v>0</v>
      </c>
      <c r="Y176" s="145" t="str">
        <f t="shared" si="36"/>
        <v/>
      </c>
      <c r="Z176" s="146" t="str">
        <f t="shared" si="37"/>
        <v/>
      </c>
      <c r="AA176" s="146" t="str">
        <f t="shared" si="38"/>
        <v/>
      </c>
      <c r="AB176" s="146" t="str">
        <f t="shared" si="39"/>
        <v/>
      </c>
      <c r="AC176" s="146" t="str">
        <f t="shared" si="40"/>
        <v/>
      </c>
      <c r="AD176" s="160" t="str">
        <f t="shared" si="41"/>
        <v/>
      </c>
      <c r="AE176" s="152" t="str">
        <f t="shared" si="42"/>
        <v/>
      </c>
      <c r="AF176" s="160" t="str">
        <f t="shared" si="43"/>
        <v/>
      </c>
      <c r="AG176" s="160"/>
      <c r="AH176" s="152"/>
      <c r="AI176" s="236"/>
    </row>
    <row r="177" spans="1:35" s="151" customFormat="1" ht="16.899999999999999" customHeight="1">
      <c r="A177" s="161"/>
      <c r="B177" s="162"/>
      <c r="C177" s="163"/>
      <c r="D177" s="164"/>
      <c r="E177" s="282"/>
      <c r="F177" s="262"/>
      <c r="G177" s="153"/>
      <c r="H177" s="155"/>
      <c r="I177" s="260"/>
      <c r="J177" s="155"/>
      <c r="K177" s="211"/>
      <c r="L177" s="154"/>
      <c r="M177" s="155"/>
      <c r="N177" s="165"/>
      <c r="O177" s="155"/>
      <c r="P177" s="261"/>
      <c r="Q177" s="262"/>
      <c r="R177" s="155"/>
      <c r="S177" s="211"/>
      <c r="T177" s="187"/>
      <c r="U177" s="159">
        <f t="shared" si="33"/>
        <v>0</v>
      </c>
      <c r="V177" s="159">
        <f>IF('1045Ed Abrechnung'!D181="",0,1)</f>
        <v>0</v>
      </c>
      <c r="W177" s="146" t="str">
        <f t="shared" si="34"/>
        <v/>
      </c>
      <c r="X177" s="146">
        <f t="shared" si="35"/>
        <v>0</v>
      </c>
      <c r="Y177" s="145" t="str">
        <f t="shared" si="36"/>
        <v/>
      </c>
      <c r="Z177" s="146" t="str">
        <f t="shared" si="37"/>
        <v/>
      </c>
      <c r="AA177" s="146" t="str">
        <f t="shared" si="38"/>
        <v/>
      </c>
      <c r="AB177" s="146" t="str">
        <f t="shared" si="39"/>
        <v/>
      </c>
      <c r="AC177" s="146" t="str">
        <f t="shared" si="40"/>
        <v/>
      </c>
      <c r="AD177" s="160" t="str">
        <f t="shared" si="41"/>
        <v/>
      </c>
      <c r="AE177" s="152" t="str">
        <f t="shared" si="42"/>
        <v/>
      </c>
      <c r="AF177" s="160" t="str">
        <f t="shared" si="43"/>
        <v/>
      </c>
      <c r="AG177" s="160"/>
      <c r="AH177" s="152"/>
      <c r="AI177" s="236"/>
    </row>
    <row r="178" spans="1:35" s="151" customFormat="1" ht="16.899999999999999" customHeight="1">
      <c r="A178" s="161"/>
      <c r="B178" s="162"/>
      <c r="C178" s="163"/>
      <c r="D178" s="164"/>
      <c r="E178" s="282"/>
      <c r="F178" s="262"/>
      <c r="G178" s="153"/>
      <c r="H178" s="155"/>
      <c r="I178" s="260"/>
      <c r="J178" s="155"/>
      <c r="K178" s="211"/>
      <c r="L178" s="154"/>
      <c r="M178" s="155"/>
      <c r="N178" s="165"/>
      <c r="O178" s="155"/>
      <c r="P178" s="261"/>
      <c r="Q178" s="262"/>
      <c r="R178" s="155"/>
      <c r="S178" s="211"/>
      <c r="T178" s="187"/>
      <c r="U178" s="159">
        <f t="shared" si="33"/>
        <v>0</v>
      </c>
      <c r="V178" s="159">
        <f>IF('1045Ed Abrechnung'!D182="",0,1)</f>
        <v>0</v>
      </c>
      <c r="W178" s="146" t="str">
        <f t="shared" si="34"/>
        <v/>
      </c>
      <c r="X178" s="146">
        <f t="shared" si="35"/>
        <v>0</v>
      </c>
      <c r="Y178" s="145" t="str">
        <f t="shared" si="36"/>
        <v/>
      </c>
      <c r="Z178" s="146" t="str">
        <f t="shared" si="37"/>
        <v/>
      </c>
      <c r="AA178" s="146" t="str">
        <f t="shared" si="38"/>
        <v/>
      </c>
      <c r="AB178" s="146" t="str">
        <f t="shared" si="39"/>
        <v/>
      </c>
      <c r="AC178" s="146" t="str">
        <f t="shared" si="40"/>
        <v/>
      </c>
      <c r="AD178" s="160" t="str">
        <f t="shared" si="41"/>
        <v/>
      </c>
      <c r="AE178" s="152" t="str">
        <f t="shared" si="42"/>
        <v/>
      </c>
      <c r="AF178" s="160" t="str">
        <f t="shared" si="43"/>
        <v/>
      </c>
      <c r="AG178" s="160"/>
      <c r="AH178" s="152"/>
      <c r="AI178" s="236"/>
    </row>
    <row r="179" spans="1:35" s="151" customFormat="1" ht="16.899999999999999" customHeight="1">
      <c r="A179" s="161"/>
      <c r="B179" s="162"/>
      <c r="C179" s="163"/>
      <c r="D179" s="164"/>
      <c r="E179" s="282"/>
      <c r="F179" s="262"/>
      <c r="G179" s="153"/>
      <c r="H179" s="155"/>
      <c r="I179" s="260"/>
      <c r="J179" s="155"/>
      <c r="K179" s="211"/>
      <c r="L179" s="154"/>
      <c r="M179" s="155"/>
      <c r="N179" s="165"/>
      <c r="O179" s="155"/>
      <c r="P179" s="261"/>
      <c r="Q179" s="262"/>
      <c r="R179" s="155"/>
      <c r="S179" s="211"/>
      <c r="T179" s="187"/>
      <c r="U179" s="159">
        <f t="shared" si="33"/>
        <v>0</v>
      </c>
      <c r="V179" s="159">
        <f>IF('1045Ed Abrechnung'!D183="",0,1)</f>
        <v>0</v>
      </c>
      <c r="W179" s="146" t="str">
        <f t="shared" si="34"/>
        <v/>
      </c>
      <c r="X179" s="146">
        <f t="shared" si="35"/>
        <v>0</v>
      </c>
      <c r="Y179" s="145" t="str">
        <f t="shared" si="36"/>
        <v/>
      </c>
      <c r="Z179" s="146" t="str">
        <f t="shared" si="37"/>
        <v/>
      </c>
      <c r="AA179" s="146" t="str">
        <f t="shared" si="38"/>
        <v/>
      </c>
      <c r="AB179" s="146" t="str">
        <f t="shared" si="39"/>
        <v/>
      </c>
      <c r="AC179" s="146" t="str">
        <f t="shared" si="40"/>
        <v/>
      </c>
      <c r="AD179" s="160" t="str">
        <f t="shared" si="41"/>
        <v/>
      </c>
      <c r="AE179" s="152" t="str">
        <f t="shared" si="42"/>
        <v/>
      </c>
      <c r="AF179" s="160" t="str">
        <f t="shared" si="43"/>
        <v/>
      </c>
      <c r="AG179" s="160"/>
      <c r="AH179" s="152"/>
      <c r="AI179" s="236"/>
    </row>
    <row r="180" spans="1:35" s="151" customFormat="1" ht="16.899999999999999" customHeight="1">
      <c r="A180" s="161"/>
      <c r="B180" s="162"/>
      <c r="C180" s="163"/>
      <c r="D180" s="164"/>
      <c r="E180" s="282"/>
      <c r="F180" s="262"/>
      <c r="G180" s="153"/>
      <c r="H180" s="155"/>
      <c r="I180" s="260"/>
      <c r="J180" s="155"/>
      <c r="K180" s="211"/>
      <c r="L180" s="154"/>
      <c r="M180" s="155"/>
      <c r="N180" s="165"/>
      <c r="O180" s="155"/>
      <c r="P180" s="261"/>
      <c r="Q180" s="262"/>
      <c r="R180" s="155"/>
      <c r="S180" s="211"/>
      <c r="T180" s="187"/>
      <c r="U180" s="159">
        <f t="shared" si="33"/>
        <v>0</v>
      </c>
      <c r="V180" s="159">
        <f>IF('1045Ed Abrechnung'!D184="",0,1)</f>
        <v>0</v>
      </c>
      <c r="W180" s="146" t="str">
        <f t="shared" si="34"/>
        <v/>
      </c>
      <c r="X180" s="146">
        <f t="shared" si="35"/>
        <v>0</v>
      </c>
      <c r="Y180" s="145" t="str">
        <f t="shared" si="36"/>
        <v/>
      </c>
      <c r="Z180" s="146" t="str">
        <f t="shared" si="37"/>
        <v/>
      </c>
      <c r="AA180" s="146" t="str">
        <f t="shared" si="38"/>
        <v/>
      </c>
      <c r="AB180" s="146" t="str">
        <f t="shared" si="39"/>
        <v/>
      </c>
      <c r="AC180" s="146" t="str">
        <f t="shared" si="40"/>
        <v/>
      </c>
      <c r="AD180" s="160" t="str">
        <f t="shared" si="41"/>
        <v/>
      </c>
      <c r="AE180" s="152" t="str">
        <f t="shared" si="42"/>
        <v/>
      </c>
      <c r="AF180" s="160" t="str">
        <f t="shared" si="43"/>
        <v/>
      </c>
      <c r="AG180" s="160"/>
      <c r="AH180" s="152"/>
      <c r="AI180" s="236"/>
    </row>
    <row r="181" spans="1:35" s="151" customFormat="1" ht="16.899999999999999" customHeight="1">
      <c r="A181" s="161"/>
      <c r="B181" s="162"/>
      <c r="C181" s="163"/>
      <c r="D181" s="164"/>
      <c r="E181" s="282"/>
      <c r="F181" s="262"/>
      <c r="G181" s="153"/>
      <c r="H181" s="155"/>
      <c r="I181" s="260"/>
      <c r="J181" s="155"/>
      <c r="K181" s="211"/>
      <c r="L181" s="154"/>
      <c r="M181" s="155"/>
      <c r="N181" s="165"/>
      <c r="O181" s="155"/>
      <c r="P181" s="261"/>
      <c r="Q181" s="262"/>
      <c r="R181" s="155"/>
      <c r="S181" s="211"/>
      <c r="T181" s="187"/>
      <c r="U181" s="159">
        <f t="shared" si="33"/>
        <v>0</v>
      </c>
      <c r="V181" s="159">
        <f>IF('1045Ed Abrechnung'!D185="",0,1)</f>
        <v>0</v>
      </c>
      <c r="W181" s="146" t="str">
        <f t="shared" si="34"/>
        <v/>
      </c>
      <c r="X181" s="146">
        <f t="shared" si="35"/>
        <v>0</v>
      </c>
      <c r="Y181" s="145" t="str">
        <f t="shared" si="36"/>
        <v/>
      </c>
      <c r="Z181" s="146" t="str">
        <f t="shared" si="37"/>
        <v/>
      </c>
      <c r="AA181" s="146" t="str">
        <f t="shared" si="38"/>
        <v/>
      </c>
      <c r="AB181" s="146" t="str">
        <f t="shared" si="39"/>
        <v/>
      </c>
      <c r="AC181" s="146" t="str">
        <f t="shared" si="40"/>
        <v/>
      </c>
      <c r="AD181" s="160" t="str">
        <f t="shared" si="41"/>
        <v/>
      </c>
      <c r="AE181" s="152" t="str">
        <f t="shared" si="42"/>
        <v/>
      </c>
      <c r="AF181" s="160" t="str">
        <f t="shared" si="43"/>
        <v/>
      </c>
      <c r="AG181" s="160"/>
      <c r="AH181" s="152"/>
      <c r="AI181" s="236"/>
    </row>
    <row r="182" spans="1:35" s="151" customFormat="1" ht="16.899999999999999" customHeight="1">
      <c r="A182" s="161"/>
      <c r="B182" s="162"/>
      <c r="C182" s="163"/>
      <c r="D182" s="164"/>
      <c r="E182" s="282"/>
      <c r="F182" s="262"/>
      <c r="G182" s="153"/>
      <c r="H182" s="155"/>
      <c r="I182" s="260"/>
      <c r="J182" s="155"/>
      <c r="K182" s="211"/>
      <c r="L182" s="154"/>
      <c r="M182" s="155"/>
      <c r="N182" s="165"/>
      <c r="O182" s="155"/>
      <c r="P182" s="261"/>
      <c r="Q182" s="262"/>
      <c r="R182" s="155"/>
      <c r="S182" s="211"/>
      <c r="T182" s="187"/>
      <c r="U182" s="159">
        <f t="shared" si="33"/>
        <v>0</v>
      </c>
      <c r="V182" s="159">
        <f>IF('1045Ed Abrechnung'!D186="",0,1)</f>
        <v>0</v>
      </c>
      <c r="W182" s="146" t="str">
        <f t="shared" si="34"/>
        <v/>
      </c>
      <c r="X182" s="146">
        <f t="shared" si="35"/>
        <v>0</v>
      </c>
      <c r="Y182" s="145" t="str">
        <f t="shared" si="36"/>
        <v/>
      </c>
      <c r="Z182" s="146" t="str">
        <f t="shared" si="37"/>
        <v/>
      </c>
      <c r="AA182" s="146" t="str">
        <f t="shared" si="38"/>
        <v/>
      </c>
      <c r="AB182" s="146" t="str">
        <f t="shared" si="39"/>
        <v/>
      </c>
      <c r="AC182" s="146" t="str">
        <f t="shared" si="40"/>
        <v/>
      </c>
      <c r="AD182" s="160" t="str">
        <f t="shared" si="41"/>
        <v/>
      </c>
      <c r="AE182" s="152" t="str">
        <f t="shared" si="42"/>
        <v/>
      </c>
      <c r="AF182" s="160" t="str">
        <f t="shared" si="43"/>
        <v/>
      </c>
      <c r="AG182" s="160"/>
      <c r="AH182" s="152"/>
      <c r="AI182" s="236"/>
    </row>
    <row r="183" spans="1:35" s="151" customFormat="1" ht="16.899999999999999" customHeight="1">
      <c r="A183" s="161"/>
      <c r="B183" s="162"/>
      <c r="C183" s="163"/>
      <c r="D183" s="164"/>
      <c r="E183" s="282"/>
      <c r="F183" s="262"/>
      <c r="G183" s="153"/>
      <c r="H183" s="155"/>
      <c r="I183" s="260"/>
      <c r="J183" s="155"/>
      <c r="K183" s="211"/>
      <c r="L183" s="154"/>
      <c r="M183" s="155"/>
      <c r="N183" s="165"/>
      <c r="O183" s="155"/>
      <c r="P183" s="261"/>
      <c r="Q183" s="262"/>
      <c r="R183" s="155"/>
      <c r="S183" s="211"/>
      <c r="T183" s="187"/>
      <c r="U183" s="159">
        <f t="shared" si="33"/>
        <v>0</v>
      </c>
      <c r="V183" s="159">
        <f>IF('1045Ed Abrechnung'!D187="",0,1)</f>
        <v>0</v>
      </c>
      <c r="W183" s="146" t="str">
        <f t="shared" si="34"/>
        <v/>
      </c>
      <c r="X183" s="146">
        <f t="shared" si="35"/>
        <v>0</v>
      </c>
      <c r="Y183" s="145" t="str">
        <f t="shared" si="36"/>
        <v/>
      </c>
      <c r="Z183" s="146" t="str">
        <f t="shared" si="37"/>
        <v/>
      </c>
      <c r="AA183" s="146" t="str">
        <f t="shared" si="38"/>
        <v/>
      </c>
      <c r="AB183" s="146" t="str">
        <f t="shared" si="39"/>
        <v/>
      </c>
      <c r="AC183" s="146" t="str">
        <f t="shared" si="40"/>
        <v/>
      </c>
      <c r="AD183" s="160" t="str">
        <f t="shared" si="41"/>
        <v/>
      </c>
      <c r="AE183" s="152" t="str">
        <f t="shared" si="42"/>
        <v/>
      </c>
      <c r="AF183" s="160" t="str">
        <f t="shared" si="43"/>
        <v/>
      </c>
      <c r="AG183" s="160"/>
      <c r="AH183" s="152"/>
      <c r="AI183" s="236"/>
    </row>
    <row r="184" spans="1:35" s="151" customFormat="1" ht="16.899999999999999" customHeight="1">
      <c r="A184" s="161"/>
      <c r="B184" s="162"/>
      <c r="C184" s="163"/>
      <c r="D184" s="164"/>
      <c r="E184" s="282"/>
      <c r="F184" s="262"/>
      <c r="G184" s="153"/>
      <c r="H184" s="155"/>
      <c r="I184" s="260"/>
      <c r="J184" s="155"/>
      <c r="K184" s="211"/>
      <c r="L184" s="154"/>
      <c r="M184" s="155"/>
      <c r="N184" s="165"/>
      <c r="O184" s="155"/>
      <c r="P184" s="261"/>
      <c r="Q184" s="262"/>
      <c r="R184" s="155"/>
      <c r="S184" s="211"/>
      <c r="T184" s="187"/>
      <c r="U184" s="159">
        <f t="shared" si="33"/>
        <v>0</v>
      </c>
      <c r="V184" s="159">
        <f>IF('1045Ed Abrechnung'!D188="",0,1)</f>
        <v>0</v>
      </c>
      <c r="W184" s="146" t="str">
        <f t="shared" si="34"/>
        <v/>
      </c>
      <c r="X184" s="146">
        <f t="shared" si="35"/>
        <v>0</v>
      </c>
      <c r="Y184" s="145" t="str">
        <f t="shared" si="36"/>
        <v/>
      </c>
      <c r="Z184" s="146" t="str">
        <f t="shared" si="37"/>
        <v/>
      </c>
      <c r="AA184" s="146" t="str">
        <f t="shared" si="38"/>
        <v/>
      </c>
      <c r="AB184" s="146" t="str">
        <f t="shared" si="39"/>
        <v/>
      </c>
      <c r="AC184" s="146" t="str">
        <f t="shared" si="40"/>
        <v/>
      </c>
      <c r="AD184" s="160" t="str">
        <f t="shared" si="41"/>
        <v/>
      </c>
      <c r="AE184" s="152" t="str">
        <f t="shared" si="42"/>
        <v/>
      </c>
      <c r="AF184" s="160" t="str">
        <f t="shared" si="43"/>
        <v/>
      </c>
      <c r="AG184" s="160"/>
      <c r="AH184" s="152"/>
      <c r="AI184" s="236"/>
    </row>
    <row r="185" spans="1:35" s="151" customFormat="1" ht="16.899999999999999" customHeight="1">
      <c r="A185" s="161"/>
      <c r="B185" s="162"/>
      <c r="C185" s="163"/>
      <c r="D185" s="164"/>
      <c r="E185" s="282"/>
      <c r="F185" s="262"/>
      <c r="G185" s="153"/>
      <c r="H185" s="155"/>
      <c r="I185" s="260"/>
      <c r="J185" s="155"/>
      <c r="K185" s="211"/>
      <c r="L185" s="154"/>
      <c r="M185" s="155"/>
      <c r="N185" s="165"/>
      <c r="O185" s="155"/>
      <c r="P185" s="261"/>
      <c r="Q185" s="262"/>
      <c r="R185" s="155"/>
      <c r="S185" s="211"/>
      <c r="T185" s="187"/>
      <c r="U185" s="159">
        <f t="shared" si="33"/>
        <v>0</v>
      </c>
      <c r="V185" s="159">
        <f>IF('1045Ed Abrechnung'!D189="",0,1)</f>
        <v>0</v>
      </c>
      <c r="W185" s="146" t="str">
        <f t="shared" si="34"/>
        <v/>
      </c>
      <c r="X185" s="146">
        <f t="shared" si="35"/>
        <v>0</v>
      </c>
      <c r="Y185" s="145" t="str">
        <f t="shared" si="36"/>
        <v/>
      </c>
      <c r="Z185" s="146" t="str">
        <f t="shared" si="37"/>
        <v/>
      </c>
      <c r="AA185" s="146" t="str">
        <f t="shared" si="38"/>
        <v/>
      </c>
      <c r="AB185" s="146" t="str">
        <f t="shared" si="39"/>
        <v/>
      </c>
      <c r="AC185" s="146" t="str">
        <f t="shared" si="40"/>
        <v/>
      </c>
      <c r="AD185" s="160" t="str">
        <f t="shared" si="41"/>
        <v/>
      </c>
      <c r="AE185" s="152" t="str">
        <f t="shared" si="42"/>
        <v/>
      </c>
      <c r="AF185" s="160" t="str">
        <f t="shared" si="43"/>
        <v/>
      </c>
      <c r="AG185" s="160"/>
      <c r="AH185" s="152"/>
      <c r="AI185" s="236"/>
    </row>
    <row r="186" spans="1:35" s="151" customFormat="1" ht="16.899999999999999" customHeight="1">
      <c r="A186" s="161"/>
      <c r="B186" s="162"/>
      <c r="C186" s="163"/>
      <c r="D186" s="164"/>
      <c r="E186" s="282"/>
      <c r="F186" s="262"/>
      <c r="G186" s="153"/>
      <c r="H186" s="155"/>
      <c r="I186" s="260"/>
      <c r="J186" s="155"/>
      <c r="K186" s="211"/>
      <c r="L186" s="154"/>
      <c r="M186" s="155"/>
      <c r="N186" s="165"/>
      <c r="O186" s="155"/>
      <c r="P186" s="261"/>
      <c r="Q186" s="262"/>
      <c r="R186" s="155"/>
      <c r="S186" s="211"/>
      <c r="T186" s="187"/>
      <c r="U186" s="159">
        <f t="shared" si="33"/>
        <v>0</v>
      </c>
      <c r="V186" s="159">
        <f>IF('1045Ed Abrechnung'!D190="",0,1)</f>
        <v>0</v>
      </c>
      <c r="W186" s="146" t="str">
        <f t="shared" si="34"/>
        <v/>
      </c>
      <c r="X186" s="146">
        <f t="shared" si="35"/>
        <v>0</v>
      </c>
      <c r="Y186" s="145" t="str">
        <f t="shared" si="36"/>
        <v/>
      </c>
      <c r="Z186" s="146" t="str">
        <f t="shared" si="37"/>
        <v/>
      </c>
      <c r="AA186" s="146" t="str">
        <f t="shared" si="38"/>
        <v/>
      </c>
      <c r="AB186" s="146" t="str">
        <f t="shared" si="39"/>
        <v/>
      </c>
      <c r="AC186" s="146" t="str">
        <f t="shared" si="40"/>
        <v/>
      </c>
      <c r="AD186" s="160" t="str">
        <f t="shared" si="41"/>
        <v/>
      </c>
      <c r="AE186" s="152" t="str">
        <f t="shared" si="42"/>
        <v/>
      </c>
      <c r="AF186" s="160" t="str">
        <f t="shared" si="43"/>
        <v/>
      </c>
      <c r="AG186" s="160"/>
      <c r="AH186" s="152"/>
      <c r="AI186" s="236"/>
    </row>
    <row r="187" spans="1:35" s="151" customFormat="1" ht="16.899999999999999" customHeight="1">
      <c r="A187" s="161"/>
      <c r="B187" s="162"/>
      <c r="C187" s="163"/>
      <c r="D187" s="164"/>
      <c r="E187" s="282"/>
      <c r="F187" s="262"/>
      <c r="G187" s="153"/>
      <c r="H187" s="155"/>
      <c r="I187" s="260"/>
      <c r="J187" s="155"/>
      <c r="K187" s="211"/>
      <c r="L187" s="154"/>
      <c r="M187" s="155"/>
      <c r="N187" s="165"/>
      <c r="O187" s="155"/>
      <c r="P187" s="261"/>
      <c r="Q187" s="262"/>
      <c r="R187" s="155"/>
      <c r="S187" s="211"/>
      <c r="T187" s="187"/>
      <c r="U187" s="159">
        <f t="shared" si="33"/>
        <v>0</v>
      </c>
      <c r="V187" s="159">
        <f>IF('1045Ed Abrechnung'!D191="",0,1)</f>
        <v>0</v>
      </c>
      <c r="W187" s="146" t="str">
        <f t="shared" si="34"/>
        <v/>
      </c>
      <c r="X187" s="146">
        <f t="shared" si="35"/>
        <v>0</v>
      </c>
      <c r="Y187" s="145" t="str">
        <f t="shared" si="36"/>
        <v/>
      </c>
      <c r="Z187" s="146" t="str">
        <f t="shared" si="37"/>
        <v/>
      </c>
      <c r="AA187" s="146" t="str">
        <f t="shared" si="38"/>
        <v/>
      </c>
      <c r="AB187" s="146" t="str">
        <f t="shared" si="39"/>
        <v/>
      </c>
      <c r="AC187" s="146" t="str">
        <f t="shared" si="40"/>
        <v/>
      </c>
      <c r="AD187" s="160" t="str">
        <f t="shared" si="41"/>
        <v/>
      </c>
      <c r="AE187" s="152" t="str">
        <f t="shared" si="42"/>
        <v/>
      </c>
      <c r="AF187" s="160" t="str">
        <f t="shared" si="43"/>
        <v/>
      </c>
      <c r="AG187" s="160"/>
      <c r="AH187" s="152"/>
      <c r="AI187" s="236"/>
    </row>
    <row r="188" spans="1:35" s="151" customFormat="1" ht="16.899999999999999" customHeight="1">
      <c r="A188" s="161"/>
      <c r="B188" s="162"/>
      <c r="C188" s="163"/>
      <c r="D188" s="164"/>
      <c r="E188" s="282"/>
      <c r="F188" s="262"/>
      <c r="G188" s="153"/>
      <c r="H188" s="155"/>
      <c r="I188" s="260"/>
      <c r="J188" s="155"/>
      <c r="K188" s="211"/>
      <c r="L188" s="154"/>
      <c r="M188" s="155"/>
      <c r="N188" s="165"/>
      <c r="O188" s="155"/>
      <c r="P188" s="261"/>
      <c r="Q188" s="262"/>
      <c r="R188" s="155"/>
      <c r="S188" s="211"/>
      <c r="T188" s="187"/>
      <c r="U188" s="159">
        <f t="shared" si="33"/>
        <v>0</v>
      </c>
      <c r="V188" s="159">
        <f>IF('1045Ed Abrechnung'!D192="",0,1)</f>
        <v>0</v>
      </c>
      <c r="W188" s="146" t="str">
        <f t="shared" si="34"/>
        <v/>
      </c>
      <c r="X188" s="146">
        <f t="shared" si="35"/>
        <v>0</v>
      </c>
      <c r="Y188" s="145" t="str">
        <f t="shared" si="36"/>
        <v/>
      </c>
      <c r="Z188" s="146" t="str">
        <f t="shared" si="37"/>
        <v/>
      </c>
      <c r="AA188" s="146" t="str">
        <f t="shared" si="38"/>
        <v/>
      </c>
      <c r="AB188" s="146" t="str">
        <f t="shared" si="39"/>
        <v/>
      </c>
      <c r="AC188" s="146" t="str">
        <f t="shared" si="40"/>
        <v/>
      </c>
      <c r="AD188" s="160" t="str">
        <f t="shared" si="41"/>
        <v/>
      </c>
      <c r="AE188" s="152" t="str">
        <f t="shared" si="42"/>
        <v/>
      </c>
      <c r="AF188" s="160" t="str">
        <f t="shared" si="43"/>
        <v/>
      </c>
      <c r="AG188" s="160"/>
      <c r="AH188" s="152"/>
      <c r="AI188" s="236"/>
    </row>
    <row r="189" spans="1:35" s="151" customFormat="1" ht="16.899999999999999" customHeight="1">
      <c r="A189" s="161"/>
      <c r="B189" s="162"/>
      <c r="C189" s="163"/>
      <c r="D189" s="164"/>
      <c r="E189" s="282"/>
      <c r="F189" s="262"/>
      <c r="G189" s="153"/>
      <c r="H189" s="155"/>
      <c r="I189" s="260"/>
      <c r="J189" s="155"/>
      <c r="K189" s="211"/>
      <c r="L189" s="154"/>
      <c r="M189" s="155"/>
      <c r="N189" s="165"/>
      <c r="O189" s="155"/>
      <c r="P189" s="261"/>
      <c r="Q189" s="262"/>
      <c r="R189" s="155"/>
      <c r="S189" s="211"/>
      <c r="T189" s="187"/>
      <c r="U189" s="159">
        <f t="shared" si="33"/>
        <v>0</v>
      </c>
      <c r="V189" s="159">
        <f>IF('1045Ed Abrechnung'!D193="",0,1)</f>
        <v>0</v>
      </c>
      <c r="W189" s="146" t="str">
        <f t="shared" si="34"/>
        <v/>
      </c>
      <c r="X189" s="146">
        <f t="shared" si="35"/>
        <v>0</v>
      </c>
      <c r="Y189" s="145" t="str">
        <f t="shared" si="36"/>
        <v/>
      </c>
      <c r="Z189" s="146" t="str">
        <f t="shared" si="37"/>
        <v/>
      </c>
      <c r="AA189" s="146" t="str">
        <f t="shared" si="38"/>
        <v/>
      </c>
      <c r="AB189" s="146" t="str">
        <f t="shared" si="39"/>
        <v/>
      </c>
      <c r="AC189" s="146" t="str">
        <f t="shared" si="40"/>
        <v/>
      </c>
      <c r="AD189" s="160" t="str">
        <f t="shared" si="41"/>
        <v/>
      </c>
      <c r="AE189" s="152" t="str">
        <f t="shared" si="42"/>
        <v/>
      </c>
      <c r="AF189" s="160" t="str">
        <f t="shared" si="43"/>
        <v/>
      </c>
      <c r="AG189" s="160"/>
      <c r="AH189" s="152"/>
      <c r="AI189" s="236"/>
    </row>
    <row r="190" spans="1:35" s="151" customFormat="1" ht="16.899999999999999" customHeight="1">
      <c r="A190" s="161"/>
      <c r="B190" s="162"/>
      <c r="C190" s="163"/>
      <c r="D190" s="164"/>
      <c r="E190" s="282"/>
      <c r="F190" s="262"/>
      <c r="G190" s="153"/>
      <c r="H190" s="155"/>
      <c r="I190" s="260"/>
      <c r="J190" s="155"/>
      <c r="K190" s="211"/>
      <c r="L190" s="154"/>
      <c r="M190" s="155"/>
      <c r="N190" s="165"/>
      <c r="O190" s="155"/>
      <c r="P190" s="261"/>
      <c r="Q190" s="262"/>
      <c r="R190" s="155"/>
      <c r="S190" s="211"/>
      <c r="T190" s="187"/>
      <c r="U190" s="159">
        <f t="shared" si="33"/>
        <v>0</v>
      </c>
      <c r="V190" s="159">
        <f>IF('1045Ed Abrechnung'!D194="",0,1)</f>
        <v>0</v>
      </c>
      <c r="W190" s="146" t="str">
        <f t="shared" si="34"/>
        <v/>
      </c>
      <c r="X190" s="146">
        <f t="shared" si="35"/>
        <v>0</v>
      </c>
      <c r="Y190" s="145" t="str">
        <f t="shared" si="36"/>
        <v/>
      </c>
      <c r="Z190" s="146" t="str">
        <f t="shared" si="37"/>
        <v/>
      </c>
      <c r="AA190" s="146" t="str">
        <f t="shared" si="38"/>
        <v/>
      </c>
      <c r="AB190" s="146" t="str">
        <f t="shared" si="39"/>
        <v/>
      </c>
      <c r="AC190" s="146" t="str">
        <f t="shared" si="40"/>
        <v/>
      </c>
      <c r="AD190" s="160" t="str">
        <f t="shared" si="41"/>
        <v/>
      </c>
      <c r="AE190" s="152" t="str">
        <f t="shared" si="42"/>
        <v/>
      </c>
      <c r="AF190" s="160" t="str">
        <f t="shared" si="43"/>
        <v/>
      </c>
      <c r="AG190" s="160"/>
      <c r="AH190" s="152"/>
      <c r="AI190" s="236"/>
    </row>
    <row r="191" spans="1:35" s="151" customFormat="1" ht="16.899999999999999" customHeight="1">
      <c r="A191" s="161"/>
      <c r="B191" s="162"/>
      <c r="C191" s="163"/>
      <c r="D191" s="164"/>
      <c r="E191" s="282"/>
      <c r="F191" s="262"/>
      <c r="G191" s="153"/>
      <c r="H191" s="155"/>
      <c r="I191" s="260"/>
      <c r="J191" s="155"/>
      <c r="K191" s="211"/>
      <c r="L191" s="154"/>
      <c r="M191" s="155"/>
      <c r="N191" s="165"/>
      <c r="O191" s="155"/>
      <c r="P191" s="261"/>
      <c r="Q191" s="262"/>
      <c r="R191" s="155"/>
      <c r="S191" s="211"/>
      <c r="T191" s="187"/>
      <c r="U191" s="159">
        <f t="shared" si="33"/>
        <v>0</v>
      </c>
      <c r="V191" s="159">
        <f>IF('1045Ed Abrechnung'!D195="",0,1)</f>
        <v>0</v>
      </c>
      <c r="W191" s="146" t="str">
        <f t="shared" si="34"/>
        <v/>
      </c>
      <c r="X191" s="146">
        <f t="shared" si="35"/>
        <v>0</v>
      </c>
      <c r="Y191" s="145" t="str">
        <f t="shared" si="36"/>
        <v/>
      </c>
      <c r="Z191" s="146" t="str">
        <f t="shared" si="37"/>
        <v/>
      </c>
      <c r="AA191" s="146" t="str">
        <f t="shared" si="38"/>
        <v/>
      </c>
      <c r="AB191" s="146" t="str">
        <f t="shared" si="39"/>
        <v/>
      </c>
      <c r="AC191" s="146" t="str">
        <f t="shared" si="40"/>
        <v/>
      </c>
      <c r="AD191" s="160" t="str">
        <f t="shared" si="41"/>
        <v/>
      </c>
      <c r="AE191" s="152" t="str">
        <f t="shared" si="42"/>
        <v/>
      </c>
      <c r="AF191" s="160" t="str">
        <f t="shared" si="43"/>
        <v/>
      </c>
      <c r="AG191" s="160"/>
      <c r="AH191" s="152"/>
      <c r="AI191" s="236"/>
    </row>
    <row r="192" spans="1:35" s="151" customFormat="1" ht="16.899999999999999" customHeight="1">
      <c r="A192" s="161"/>
      <c r="B192" s="162"/>
      <c r="C192" s="163"/>
      <c r="D192" s="164"/>
      <c r="E192" s="282"/>
      <c r="F192" s="262"/>
      <c r="G192" s="153"/>
      <c r="H192" s="155"/>
      <c r="I192" s="260"/>
      <c r="J192" s="155"/>
      <c r="K192" s="211"/>
      <c r="L192" s="154"/>
      <c r="M192" s="155"/>
      <c r="N192" s="165"/>
      <c r="O192" s="155"/>
      <c r="P192" s="261"/>
      <c r="Q192" s="262"/>
      <c r="R192" s="155"/>
      <c r="S192" s="211"/>
      <c r="T192" s="187"/>
      <c r="U192" s="159">
        <f t="shared" si="33"/>
        <v>0</v>
      </c>
      <c r="V192" s="159">
        <f>IF('1045Ed Abrechnung'!D196="",0,1)</f>
        <v>0</v>
      </c>
      <c r="W192" s="146" t="str">
        <f t="shared" si="34"/>
        <v/>
      </c>
      <c r="X192" s="146">
        <f t="shared" si="35"/>
        <v>0</v>
      </c>
      <c r="Y192" s="145" t="str">
        <f t="shared" si="36"/>
        <v/>
      </c>
      <c r="Z192" s="146" t="str">
        <f t="shared" si="37"/>
        <v/>
      </c>
      <c r="AA192" s="146" t="str">
        <f t="shared" si="38"/>
        <v/>
      </c>
      <c r="AB192" s="146" t="str">
        <f t="shared" si="39"/>
        <v/>
      </c>
      <c r="AC192" s="146" t="str">
        <f t="shared" si="40"/>
        <v/>
      </c>
      <c r="AD192" s="160" t="str">
        <f t="shared" si="41"/>
        <v/>
      </c>
      <c r="AE192" s="152" t="str">
        <f t="shared" si="42"/>
        <v/>
      </c>
      <c r="AF192" s="160" t="str">
        <f t="shared" si="43"/>
        <v/>
      </c>
      <c r="AG192" s="160"/>
      <c r="AH192" s="152"/>
      <c r="AI192" s="236"/>
    </row>
    <row r="193" spans="1:35" s="151" customFormat="1" ht="16.899999999999999" customHeight="1">
      <c r="A193" s="161"/>
      <c r="B193" s="162"/>
      <c r="C193" s="163"/>
      <c r="D193" s="164"/>
      <c r="E193" s="282"/>
      <c r="F193" s="262"/>
      <c r="G193" s="153"/>
      <c r="H193" s="155"/>
      <c r="I193" s="260"/>
      <c r="J193" s="155"/>
      <c r="K193" s="211"/>
      <c r="L193" s="154"/>
      <c r="M193" s="155"/>
      <c r="N193" s="165"/>
      <c r="O193" s="155"/>
      <c r="P193" s="261"/>
      <c r="Q193" s="262"/>
      <c r="R193" s="155"/>
      <c r="S193" s="211"/>
      <c r="T193" s="187"/>
      <c r="U193" s="159">
        <f t="shared" si="33"/>
        <v>0</v>
      </c>
      <c r="V193" s="159">
        <f>IF('1045Ed Abrechnung'!D197="",0,1)</f>
        <v>0</v>
      </c>
      <c r="W193" s="146" t="str">
        <f t="shared" si="34"/>
        <v/>
      </c>
      <c r="X193" s="146">
        <f t="shared" si="35"/>
        <v>0</v>
      </c>
      <c r="Y193" s="145" t="str">
        <f t="shared" si="36"/>
        <v/>
      </c>
      <c r="Z193" s="146" t="str">
        <f t="shared" si="37"/>
        <v/>
      </c>
      <c r="AA193" s="146" t="str">
        <f t="shared" si="38"/>
        <v/>
      </c>
      <c r="AB193" s="146" t="str">
        <f t="shared" si="39"/>
        <v/>
      </c>
      <c r="AC193" s="146" t="str">
        <f t="shared" si="40"/>
        <v/>
      </c>
      <c r="AD193" s="160" t="str">
        <f t="shared" si="41"/>
        <v/>
      </c>
      <c r="AE193" s="152" t="str">
        <f t="shared" si="42"/>
        <v/>
      </c>
      <c r="AF193" s="160" t="str">
        <f t="shared" si="43"/>
        <v/>
      </c>
      <c r="AG193" s="160"/>
      <c r="AH193" s="152"/>
      <c r="AI193" s="236"/>
    </row>
    <row r="194" spans="1:35" s="151" customFormat="1" ht="16.899999999999999" customHeight="1">
      <c r="A194" s="161"/>
      <c r="B194" s="162"/>
      <c r="C194" s="163"/>
      <c r="D194" s="164"/>
      <c r="E194" s="282"/>
      <c r="F194" s="262"/>
      <c r="G194" s="153"/>
      <c r="H194" s="155"/>
      <c r="I194" s="260"/>
      <c r="J194" s="155"/>
      <c r="K194" s="211"/>
      <c r="L194" s="154"/>
      <c r="M194" s="155"/>
      <c r="N194" s="165"/>
      <c r="O194" s="155"/>
      <c r="P194" s="261"/>
      <c r="Q194" s="262"/>
      <c r="R194" s="155"/>
      <c r="S194" s="211"/>
      <c r="T194" s="187"/>
      <c r="U194" s="159">
        <f t="shared" si="33"/>
        <v>0</v>
      </c>
      <c r="V194" s="159">
        <f>IF('1045Ed Abrechnung'!D198="",0,1)</f>
        <v>0</v>
      </c>
      <c r="W194" s="146" t="str">
        <f t="shared" si="34"/>
        <v/>
      </c>
      <c r="X194" s="146">
        <f t="shared" si="35"/>
        <v>0</v>
      </c>
      <c r="Y194" s="145" t="str">
        <f t="shared" si="36"/>
        <v/>
      </c>
      <c r="Z194" s="146" t="str">
        <f t="shared" si="37"/>
        <v/>
      </c>
      <c r="AA194" s="146" t="str">
        <f t="shared" si="38"/>
        <v/>
      </c>
      <c r="AB194" s="146" t="str">
        <f t="shared" si="39"/>
        <v/>
      </c>
      <c r="AC194" s="146" t="str">
        <f t="shared" si="40"/>
        <v/>
      </c>
      <c r="AD194" s="160" t="str">
        <f t="shared" si="41"/>
        <v/>
      </c>
      <c r="AE194" s="152" t="str">
        <f t="shared" si="42"/>
        <v/>
      </c>
      <c r="AF194" s="160" t="str">
        <f t="shared" si="43"/>
        <v/>
      </c>
      <c r="AG194" s="160"/>
      <c r="AH194" s="152"/>
      <c r="AI194" s="236"/>
    </row>
    <row r="195" spans="1:35" s="151" customFormat="1" ht="16.899999999999999" customHeight="1">
      <c r="A195" s="161"/>
      <c r="B195" s="162"/>
      <c r="C195" s="163"/>
      <c r="D195" s="164"/>
      <c r="E195" s="282"/>
      <c r="F195" s="262"/>
      <c r="G195" s="153"/>
      <c r="H195" s="155"/>
      <c r="I195" s="260"/>
      <c r="J195" s="155"/>
      <c r="K195" s="211"/>
      <c r="L195" s="154"/>
      <c r="M195" s="155"/>
      <c r="N195" s="165"/>
      <c r="O195" s="155"/>
      <c r="P195" s="261"/>
      <c r="Q195" s="262"/>
      <c r="R195" s="155"/>
      <c r="S195" s="211"/>
      <c r="T195" s="187"/>
      <c r="U195" s="159">
        <f t="shared" si="33"/>
        <v>0</v>
      </c>
      <c r="V195" s="159">
        <f>IF('1045Ed Abrechnung'!D199="",0,1)</f>
        <v>0</v>
      </c>
      <c r="W195" s="146" t="str">
        <f t="shared" si="34"/>
        <v/>
      </c>
      <c r="X195" s="146">
        <f t="shared" si="35"/>
        <v>0</v>
      </c>
      <c r="Y195" s="145" t="str">
        <f t="shared" si="36"/>
        <v/>
      </c>
      <c r="Z195" s="146" t="str">
        <f t="shared" si="37"/>
        <v/>
      </c>
      <c r="AA195" s="146" t="str">
        <f t="shared" si="38"/>
        <v/>
      </c>
      <c r="AB195" s="146" t="str">
        <f t="shared" si="39"/>
        <v/>
      </c>
      <c r="AC195" s="146" t="str">
        <f t="shared" si="40"/>
        <v/>
      </c>
      <c r="AD195" s="160" t="str">
        <f t="shared" si="41"/>
        <v/>
      </c>
      <c r="AE195" s="152" t="str">
        <f t="shared" si="42"/>
        <v/>
      </c>
      <c r="AF195" s="160" t="str">
        <f t="shared" si="43"/>
        <v/>
      </c>
      <c r="AG195" s="160"/>
      <c r="AH195" s="152"/>
      <c r="AI195" s="236"/>
    </row>
    <row r="196" spans="1:35" s="151" customFormat="1" ht="16.899999999999999" customHeight="1">
      <c r="A196" s="161"/>
      <c r="B196" s="162"/>
      <c r="C196" s="163"/>
      <c r="D196" s="164"/>
      <c r="E196" s="282"/>
      <c r="F196" s="262"/>
      <c r="G196" s="153"/>
      <c r="H196" s="155"/>
      <c r="I196" s="260"/>
      <c r="J196" s="155"/>
      <c r="K196" s="211"/>
      <c r="L196" s="154"/>
      <c r="M196" s="155"/>
      <c r="N196" s="165"/>
      <c r="O196" s="155"/>
      <c r="P196" s="261"/>
      <c r="Q196" s="262"/>
      <c r="R196" s="155"/>
      <c r="S196" s="211"/>
      <c r="T196" s="187"/>
      <c r="U196" s="159">
        <f t="shared" si="33"/>
        <v>0</v>
      </c>
      <c r="V196" s="159">
        <f>IF('1045Ed Abrechnung'!D200="",0,1)</f>
        <v>0</v>
      </c>
      <c r="W196" s="146" t="str">
        <f t="shared" si="34"/>
        <v/>
      </c>
      <c r="X196" s="146">
        <f t="shared" si="35"/>
        <v>0</v>
      </c>
      <c r="Y196" s="145" t="str">
        <f t="shared" si="36"/>
        <v/>
      </c>
      <c r="Z196" s="146" t="str">
        <f t="shared" si="37"/>
        <v/>
      </c>
      <c r="AA196" s="146" t="str">
        <f t="shared" si="38"/>
        <v/>
      </c>
      <c r="AB196" s="146" t="str">
        <f t="shared" si="39"/>
        <v/>
      </c>
      <c r="AC196" s="146" t="str">
        <f t="shared" si="40"/>
        <v/>
      </c>
      <c r="AD196" s="160" t="str">
        <f t="shared" si="41"/>
        <v/>
      </c>
      <c r="AE196" s="152" t="str">
        <f t="shared" si="42"/>
        <v/>
      </c>
      <c r="AF196" s="160" t="str">
        <f t="shared" si="43"/>
        <v/>
      </c>
      <c r="AG196" s="160"/>
      <c r="AH196" s="152"/>
      <c r="AI196" s="236"/>
    </row>
    <row r="197" spans="1:35" s="151" customFormat="1" ht="16.899999999999999" customHeight="1">
      <c r="A197" s="161"/>
      <c r="B197" s="162"/>
      <c r="C197" s="163"/>
      <c r="D197" s="164"/>
      <c r="E197" s="282"/>
      <c r="F197" s="262"/>
      <c r="G197" s="153"/>
      <c r="H197" s="155"/>
      <c r="I197" s="260"/>
      <c r="J197" s="155"/>
      <c r="K197" s="211"/>
      <c r="L197" s="154"/>
      <c r="M197" s="155"/>
      <c r="N197" s="165"/>
      <c r="O197" s="155"/>
      <c r="P197" s="261"/>
      <c r="Q197" s="262"/>
      <c r="R197" s="155"/>
      <c r="S197" s="211"/>
      <c r="T197" s="187"/>
      <c r="U197" s="159">
        <f t="shared" si="33"/>
        <v>0</v>
      </c>
      <c r="V197" s="159">
        <f>IF('1045Ed Abrechnung'!D201="",0,1)</f>
        <v>0</v>
      </c>
      <c r="W197" s="146" t="str">
        <f t="shared" si="34"/>
        <v/>
      </c>
      <c r="X197" s="146">
        <f t="shared" si="35"/>
        <v>0</v>
      </c>
      <c r="Y197" s="145" t="str">
        <f t="shared" si="36"/>
        <v/>
      </c>
      <c r="Z197" s="146" t="str">
        <f t="shared" si="37"/>
        <v/>
      </c>
      <c r="AA197" s="146" t="str">
        <f t="shared" si="38"/>
        <v/>
      </c>
      <c r="AB197" s="146" t="str">
        <f t="shared" si="39"/>
        <v/>
      </c>
      <c r="AC197" s="146" t="str">
        <f t="shared" si="40"/>
        <v/>
      </c>
      <c r="AD197" s="160" t="str">
        <f t="shared" si="41"/>
        <v/>
      </c>
      <c r="AE197" s="152" t="str">
        <f t="shared" si="42"/>
        <v/>
      </c>
      <c r="AF197" s="160" t="str">
        <f t="shared" si="43"/>
        <v/>
      </c>
      <c r="AG197" s="160"/>
      <c r="AH197" s="152"/>
      <c r="AI197" s="236"/>
    </row>
    <row r="198" spans="1:35" s="151" customFormat="1" ht="16.899999999999999" customHeight="1">
      <c r="A198" s="161"/>
      <c r="B198" s="162"/>
      <c r="C198" s="163"/>
      <c r="D198" s="164"/>
      <c r="E198" s="282"/>
      <c r="F198" s="262"/>
      <c r="G198" s="153"/>
      <c r="H198" s="155"/>
      <c r="I198" s="260"/>
      <c r="J198" s="155"/>
      <c r="K198" s="211"/>
      <c r="L198" s="154"/>
      <c r="M198" s="155"/>
      <c r="N198" s="165"/>
      <c r="O198" s="155"/>
      <c r="P198" s="261"/>
      <c r="Q198" s="262"/>
      <c r="R198" s="155"/>
      <c r="S198" s="211"/>
      <c r="T198" s="187"/>
      <c r="U198" s="159">
        <f t="shared" si="33"/>
        <v>0</v>
      </c>
      <c r="V198" s="159">
        <f>IF('1045Ed Abrechnung'!D202="",0,1)</f>
        <v>0</v>
      </c>
      <c r="W198" s="146" t="str">
        <f t="shared" si="34"/>
        <v/>
      </c>
      <c r="X198" s="146">
        <f t="shared" si="35"/>
        <v>0</v>
      </c>
      <c r="Y198" s="145" t="str">
        <f t="shared" si="36"/>
        <v/>
      </c>
      <c r="Z198" s="146" t="str">
        <f t="shared" si="37"/>
        <v/>
      </c>
      <c r="AA198" s="146" t="str">
        <f t="shared" si="38"/>
        <v/>
      </c>
      <c r="AB198" s="146" t="str">
        <f t="shared" si="39"/>
        <v/>
      </c>
      <c r="AC198" s="146" t="str">
        <f t="shared" si="40"/>
        <v/>
      </c>
      <c r="AD198" s="160" t="str">
        <f t="shared" si="41"/>
        <v/>
      </c>
      <c r="AE198" s="152" t="str">
        <f t="shared" si="42"/>
        <v/>
      </c>
      <c r="AF198" s="160" t="str">
        <f t="shared" si="43"/>
        <v/>
      </c>
      <c r="AG198" s="160"/>
      <c r="AH198" s="152"/>
      <c r="AI198" s="236"/>
    </row>
    <row r="199" spans="1:35" s="151" customFormat="1" ht="16.899999999999999" customHeight="1">
      <c r="A199" s="161"/>
      <c r="B199" s="162"/>
      <c r="C199" s="163"/>
      <c r="D199" s="164"/>
      <c r="E199" s="282"/>
      <c r="F199" s="262"/>
      <c r="G199" s="153"/>
      <c r="H199" s="155"/>
      <c r="I199" s="260"/>
      <c r="J199" s="155"/>
      <c r="K199" s="211"/>
      <c r="L199" s="154"/>
      <c r="M199" s="155"/>
      <c r="N199" s="165"/>
      <c r="O199" s="155"/>
      <c r="P199" s="261"/>
      <c r="Q199" s="262"/>
      <c r="R199" s="155"/>
      <c r="S199" s="211"/>
      <c r="T199" s="187"/>
      <c r="U199" s="159">
        <f t="shared" si="33"/>
        <v>0</v>
      </c>
      <c r="V199" s="159">
        <f>IF('1045Ed Abrechnung'!D203="",0,1)</f>
        <v>0</v>
      </c>
      <c r="W199" s="146" t="str">
        <f t="shared" si="34"/>
        <v/>
      </c>
      <c r="X199" s="146">
        <f t="shared" si="35"/>
        <v>0</v>
      </c>
      <c r="Y199" s="145" t="str">
        <f t="shared" si="36"/>
        <v/>
      </c>
      <c r="Z199" s="146" t="str">
        <f t="shared" si="37"/>
        <v/>
      </c>
      <c r="AA199" s="146" t="str">
        <f t="shared" si="38"/>
        <v/>
      </c>
      <c r="AB199" s="146" t="str">
        <f t="shared" si="39"/>
        <v/>
      </c>
      <c r="AC199" s="146" t="str">
        <f t="shared" si="40"/>
        <v/>
      </c>
      <c r="AD199" s="160" t="str">
        <f t="shared" si="41"/>
        <v/>
      </c>
      <c r="AE199" s="152" t="str">
        <f t="shared" si="42"/>
        <v/>
      </c>
      <c r="AF199" s="160" t="str">
        <f t="shared" si="43"/>
        <v/>
      </c>
      <c r="AG199" s="160"/>
      <c r="AH199" s="152"/>
      <c r="AI199" s="236"/>
    </row>
    <row r="200" spans="1:35" s="151" customFormat="1" ht="16.899999999999999" customHeight="1">
      <c r="A200" s="161"/>
      <c r="B200" s="162"/>
      <c r="C200" s="163"/>
      <c r="D200" s="164"/>
      <c r="E200" s="282"/>
      <c r="F200" s="262"/>
      <c r="G200" s="153"/>
      <c r="H200" s="155"/>
      <c r="I200" s="260"/>
      <c r="J200" s="155"/>
      <c r="K200" s="211"/>
      <c r="L200" s="154"/>
      <c r="M200" s="155"/>
      <c r="N200" s="165"/>
      <c r="O200" s="155"/>
      <c r="P200" s="261"/>
      <c r="Q200" s="262"/>
      <c r="R200" s="155"/>
      <c r="S200" s="211"/>
      <c r="T200" s="187"/>
      <c r="U200" s="159">
        <f t="shared" ref="U200:U207" si="44">IF(U$2-YEAR(D200)&lt;U$3,0,1)</f>
        <v>0</v>
      </c>
      <c r="V200" s="159">
        <f>IF('1045Ed Abrechnung'!D204="",0,1)</f>
        <v>0</v>
      </c>
      <c r="W200" s="146" t="str">
        <f t="shared" ref="W200:W207" si="45">IF(AND(A200="",B200="",C200=""),"",ROUND((J200+I200)/(U$4-(J200+I200))*100,2))</f>
        <v/>
      </c>
      <c r="X200" s="146">
        <f t="shared" ref="X200:X207" si="46">ROUND(G200,0)/12</f>
        <v>0</v>
      </c>
      <c r="Y200" s="145" t="str">
        <f t="shared" ref="Y200:Y207" si="47">IF(AND(A200="",B200="",C200=""),"",ROUND((U$4-(J200+I200))*K200/60,1))</f>
        <v/>
      </c>
      <c r="Z200" s="146" t="str">
        <f t="shared" ref="Z200:Z207" si="48">IF(OR(AND(A200="",B200="",C200=""),F200=0,F200=""),"",ROUND((1+W200/100)*X200*F200,2))</f>
        <v/>
      </c>
      <c r="AA200" s="146" t="str">
        <f t="shared" ref="AA200:AA207" si="49">IF(OR(AND(A200="",B200="",C200=""),F200=0,F200="",K200=0,K200=""),"",ROUND((1+W200/100)*(H200/(U$4*K200/5)+X200*F200),2))</f>
        <v/>
      </c>
      <c r="AB200" s="146" t="str">
        <f t="shared" ref="AB200:AB207" si="50">IF(OR(AND(A200="",B200="",C200=""),E200=0,E200="",Y200=0,Y200=""),"",ROUND((X200*E200/Y200),2))</f>
        <v/>
      </c>
      <c r="AC200" s="146" t="str">
        <f t="shared" ref="AC200:AC207" si="51">IF(OR(AND(A200="",B200="",C200=""),E200=0,E200="",Y200=0,Y200=""),"",ROUND((H200/(12*X200*E200)+1)*X200*E200/Y200,2))</f>
        <v/>
      </c>
      <c r="AD200" s="160" t="str">
        <f t="shared" ref="AD200:AD207" si="52">IF(OR(AND(A200="",B200="",C200=""),Y200=0,Y200=""),"",ROUND((AD$4) / Y200,1))</f>
        <v/>
      </c>
      <c r="AE200" s="152" t="str">
        <f t="shared" ref="AE200:AE207" si="53">IF(OR(AND(A200="",B200="",C200=""),U$4=""),"",IF(AND(F200&gt;0,H200&gt;0),AA200, IF(F200&gt;0,Z200, IF(AND(E200&gt;0,H200&gt;0),AC200,AB200))))</f>
        <v/>
      </c>
      <c r="AF200" s="160" t="str">
        <f t="shared" si="43"/>
        <v/>
      </c>
      <c r="AG200" s="160"/>
      <c r="AH200" s="152"/>
      <c r="AI200" s="236"/>
    </row>
    <row r="201" spans="1:35" s="151" customFormat="1" ht="16.899999999999999" customHeight="1">
      <c r="A201" s="161"/>
      <c r="B201" s="162"/>
      <c r="C201" s="163"/>
      <c r="D201" s="164"/>
      <c r="E201" s="282"/>
      <c r="F201" s="262"/>
      <c r="G201" s="153"/>
      <c r="H201" s="155"/>
      <c r="I201" s="260"/>
      <c r="J201" s="155"/>
      <c r="K201" s="211"/>
      <c r="L201" s="154"/>
      <c r="M201" s="155"/>
      <c r="N201" s="165"/>
      <c r="O201" s="155"/>
      <c r="P201" s="261"/>
      <c r="Q201" s="262"/>
      <c r="R201" s="155"/>
      <c r="S201" s="211"/>
      <c r="T201" s="187"/>
      <c r="U201" s="159">
        <f t="shared" si="44"/>
        <v>0</v>
      </c>
      <c r="V201" s="159">
        <f>IF('1045Ed Abrechnung'!D205="",0,1)</f>
        <v>0</v>
      </c>
      <c r="W201" s="146" t="str">
        <f t="shared" si="45"/>
        <v/>
      </c>
      <c r="X201" s="146">
        <f t="shared" si="46"/>
        <v>0</v>
      </c>
      <c r="Y201" s="145" t="str">
        <f t="shared" si="47"/>
        <v/>
      </c>
      <c r="Z201" s="146" t="str">
        <f t="shared" si="48"/>
        <v/>
      </c>
      <c r="AA201" s="146" t="str">
        <f t="shared" si="49"/>
        <v/>
      </c>
      <c r="AB201" s="146" t="str">
        <f t="shared" si="50"/>
        <v/>
      </c>
      <c r="AC201" s="146" t="str">
        <f t="shared" si="51"/>
        <v/>
      </c>
      <c r="AD201" s="160" t="str">
        <f t="shared" si="52"/>
        <v/>
      </c>
      <c r="AE201" s="152" t="str">
        <f t="shared" si="53"/>
        <v/>
      </c>
      <c r="AF201" s="160" t="str">
        <f t="shared" si="43"/>
        <v/>
      </c>
      <c r="AG201" s="160"/>
      <c r="AH201" s="152"/>
      <c r="AI201" s="236"/>
    </row>
    <row r="202" spans="1:35" s="151" customFormat="1" ht="16.899999999999999" customHeight="1">
      <c r="A202" s="161"/>
      <c r="B202" s="162"/>
      <c r="C202" s="163"/>
      <c r="D202" s="164"/>
      <c r="E202" s="282"/>
      <c r="F202" s="262"/>
      <c r="G202" s="153"/>
      <c r="H202" s="155"/>
      <c r="I202" s="260"/>
      <c r="J202" s="155"/>
      <c r="K202" s="211"/>
      <c r="L202" s="154"/>
      <c r="M202" s="155"/>
      <c r="N202" s="165"/>
      <c r="O202" s="155"/>
      <c r="P202" s="261"/>
      <c r="Q202" s="262"/>
      <c r="R202" s="155"/>
      <c r="S202" s="211"/>
      <c r="T202" s="187"/>
      <c r="U202" s="159">
        <f t="shared" si="44"/>
        <v>0</v>
      </c>
      <c r="V202" s="159">
        <f>IF('1045Ed Abrechnung'!D206="",0,1)</f>
        <v>0</v>
      </c>
      <c r="W202" s="146" t="str">
        <f t="shared" si="45"/>
        <v/>
      </c>
      <c r="X202" s="146">
        <f t="shared" si="46"/>
        <v>0</v>
      </c>
      <c r="Y202" s="145" t="str">
        <f t="shared" si="47"/>
        <v/>
      </c>
      <c r="Z202" s="146" t="str">
        <f t="shared" si="48"/>
        <v/>
      </c>
      <c r="AA202" s="146" t="str">
        <f t="shared" si="49"/>
        <v/>
      </c>
      <c r="AB202" s="146" t="str">
        <f t="shared" si="50"/>
        <v/>
      </c>
      <c r="AC202" s="146" t="str">
        <f t="shared" si="51"/>
        <v/>
      </c>
      <c r="AD202" s="160" t="str">
        <f t="shared" si="52"/>
        <v/>
      </c>
      <c r="AE202" s="152" t="str">
        <f t="shared" si="53"/>
        <v/>
      </c>
      <c r="AF202" s="160" t="str">
        <f t="shared" si="43"/>
        <v/>
      </c>
      <c r="AG202" s="160"/>
      <c r="AH202" s="152"/>
      <c r="AI202" s="236"/>
    </row>
    <row r="203" spans="1:35" s="151" customFormat="1" ht="16.899999999999999" customHeight="1">
      <c r="A203" s="161"/>
      <c r="B203" s="162"/>
      <c r="C203" s="163"/>
      <c r="D203" s="164"/>
      <c r="E203" s="282"/>
      <c r="F203" s="262"/>
      <c r="G203" s="153"/>
      <c r="H203" s="155"/>
      <c r="I203" s="260"/>
      <c r="J203" s="155"/>
      <c r="K203" s="211"/>
      <c r="L203" s="154"/>
      <c r="M203" s="155"/>
      <c r="N203" s="165"/>
      <c r="O203" s="155"/>
      <c r="P203" s="261"/>
      <c r="Q203" s="262"/>
      <c r="R203" s="155"/>
      <c r="S203" s="211"/>
      <c r="T203" s="187"/>
      <c r="U203" s="159">
        <f t="shared" si="44"/>
        <v>0</v>
      </c>
      <c r="V203" s="159">
        <f>IF('1045Ed Abrechnung'!D207="",0,1)</f>
        <v>0</v>
      </c>
      <c r="W203" s="146" t="str">
        <f t="shared" si="45"/>
        <v/>
      </c>
      <c r="X203" s="146">
        <f t="shared" si="46"/>
        <v>0</v>
      </c>
      <c r="Y203" s="145" t="str">
        <f t="shared" si="47"/>
        <v/>
      </c>
      <c r="Z203" s="146" t="str">
        <f t="shared" si="48"/>
        <v/>
      </c>
      <c r="AA203" s="146" t="str">
        <f t="shared" si="49"/>
        <v/>
      </c>
      <c r="AB203" s="146" t="str">
        <f t="shared" si="50"/>
        <v/>
      </c>
      <c r="AC203" s="146" t="str">
        <f t="shared" si="51"/>
        <v/>
      </c>
      <c r="AD203" s="160" t="str">
        <f t="shared" si="52"/>
        <v/>
      </c>
      <c r="AE203" s="152" t="str">
        <f t="shared" si="53"/>
        <v/>
      </c>
      <c r="AF203" s="160" t="str">
        <f t="shared" si="43"/>
        <v/>
      </c>
      <c r="AG203" s="160"/>
      <c r="AH203" s="152"/>
      <c r="AI203" s="236"/>
    </row>
    <row r="204" spans="1:35" s="151" customFormat="1" ht="16.899999999999999" customHeight="1">
      <c r="A204" s="161"/>
      <c r="B204" s="162"/>
      <c r="C204" s="163"/>
      <c r="D204" s="164"/>
      <c r="E204" s="282"/>
      <c r="F204" s="262"/>
      <c r="G204" s="153"/>
      <c r="H204" s="155"/>
      <c r="I204" s="260"/>
      <c r="J204" s="155"/>
      <c r="K204" s="211"/>
      <c r="L204" s="154"/>
      <c r="M204" s="155"/>
      <c r="N204" s="165"/>
      <c r="O204" s="155"/>
      <c r="P204" s="261"/>
      <c r="Q204" s="262"/>
      <c r="R204" s="155"/>
      <c r="S204" s="211"/>
      <c r="T204" s="187"/>
      <c r="U204" s="159">
        <f t="shared" si="44"/>
        <v>0</v>
      </c>
      <c r="V204" s="159">
        <f>IF('1045Ed Abrechnung'!D208="",0,1)</f>
        <v>0</v>
      </c>
      <c r="W204" s="146" t="str">
        <f t="shared" si="45"/>
        <v/>
      </c>
      <c r="X204" s="146">
        <f t="shared" si="46"/>
        <v>0</v>
      </c>
      <c r="Y204" s="145" t="str">
        <f t="shared" si="47"/>
        <v/>
      </c>
      <c r="Z204" s="146" t="str">
        <f t="shared" si="48"/>
        <v/>
      </c>
      <c r="AA204" s="146" t="str">
        <f t="shared" si="49"/>
        <v/>
      </c>
      <c r="AB204" s="146" t="str">
        <f t="shared" si="50"/>
        <v/>
      </c>
      <c r="AC204" s="146" t="str">
        <f t="shared" si="51"/>
        <v/>
      </c>
      <c r="AD204" s="160" t="str">
        <f t="shared" si="52"/>
        <v/>
      </c>
      <c r="AE204" s="152" t="str">
        <f t="shared" si="53"/>
        <v/>
      </c>
      <c r="AF204" s="160" t="str">
        <f t="shared" si="43"/>
        <v/>
      </c>
      <c r="AG204" s="160"/>
      <c r="AH204" s="152"/>
      <c r="AI204" s="236"/>
    </row>
    <row r="205" spans="1:35" s="151" customFormat="1" ht="16.899999999999999" customHeight="1">
      <c r="A205" s="161"/>
      <c r="B205" s="162"/>
      <c r="C205" s="163"/>
      <c r="D205" s="164"/>
      <c r="E205" s="282"/>
      <c r="F205" s="262"/>
      <c r="G205" s="153"/>
      <c r="H205" s="155"/>
      <c r="I205" s="260"/>
      <c r="J205" s="155"/>
      <c r="K205" s="211"/>
      <c r="L205" s="154"/>
      <c r="M205" s="155"/>
      <c r="N205" s="165"/>
      <c r="O205" s="155"/>
      <c r="P205" s="261"/>
      <c r="Q205" s="262"/>
      <c r="R205" s="155"/>
      <c r="S205" s="211"/>
      <c r="T205" s="187"/>
      <c r="U205" s="159">
        <f t="shared" si="44"/>
        <v>0</v>
      </c>
      <c r="V205" s="159">
        <f>IF('1045Ed Abrechnung'!D209="",0,1)</f>
        <v>0</v>
      </c>
      <c r="W205" s="146" t="str">
        <f t="shared" si="45"/>
        <v/>
      </c>
      <c r="X205" s="146">
        <f t="shared" si="46"/>
        <v>0</v>
      </c>
      <c r="Y205" s="145" t="str">
        <f t="shared" si="47"/>
        <v/>
      </c>
      <c r="Z205" s="146" t="str">
        <f t="shared" si="48"/>
        <v/>
      </c>
      <c r="AA205" s="146" t="str">
        <f t="shared" si="49"/>
        <v/>
      </c>
      <c r="AB205" s="146" t="str">
        <f t="shared" si="50"/>
        <v/>
      </c>
      <c r="AC205" s="146" t="str">
        <f t="shared" si="51"/>
        <v/>
      </c>
      <c r="AD205" s="160" t="str">
        <f t="shared" si="52"/>
        <v/>
      </c>
      <c r="AE205" s="152" t="str">
        <f t="shared" si="53"/>
        <v/>
      </c>
      <c r="AF205" s="160" t="str">
        <f>IF(AD205&lt;AE205,AD205,AE205)</f>
        <v/>
      </c>
      <c r="AG205" s="160"/>
      <c r="AH205" s="152"/>
      <c r="AI205" s="236"/>
    </row>
    <row r="206" spans="1:35" s="151" customFormat="1" ht="16.899999999999999" customHeight="1">
      <c r="A206" s="161"/>
      <c r="B206" s="162"/>
      <c r="C206" s="163"/>
      <c r="D206" s="164"/>
      <c r="E206" s="282"/>
      <c r="F206" s="262"/>
      <c r="G206" s="153"/>
      <c r="H206" s="155"/>
      <c r="I206" s="260"/>
      <c r="J206" s="155"/>
      <c r="K206" s="211"/>
      <c r="L206" s="154"/>
      <c r="M206" s="155"/>
      <c r="N206" s="165"/>
      <c r="O206" s="155"/>
      <c r="P206" s="261"/>
      <c r="Q206" s="262"/>
      <c r="R206" s="155"/>
      <c r="S206" s="211"/>
      <c r="T206" s="187"/>
      <c r="U206" s="159">
        <f t="shared" si="44"/>
        <v>0</v>
      </c>
      <c r="V206" s="159">
        <f>IF('1045Ed Abrechnung'!D210="",0,1)</f>
        <v>0</v>
      </c>
      <c r="W206" s="146" t="str">
        <f t="shared" si="45"/>
        <v/>
      </c>
      <c r="X206" s="146">
        <f t="shared" si="46"/>
        <v>0</v>
      </c>
      <c r="Y206" s="145" t="str">
        <f t="shared" si="47"/>
        <v/>
      </c>
      <c r="Z206" s="146" t="str">
        <f t="shared" si="48"/>
        <v/>
      </c>
      <c r="AA206" s="146" t="str">
        <f t="shared" si="49"/>
        <v/>
      </c>
      <c r="AB206" s="146" t="str">
        <f t="shared" si="50"/>
        <v/>
      </c>
      <c r="AC206" s="146" t="str">
        <f t="shared" si="51"/>
        <v/>
      </c>
      <c r="AD206" s="160" t="str">
        <f t="shared" si="52"/>
        <v/>
      </c>
      <c r="AE206" s="152" t="str">
        <f t="shared" si="53"/>
        <v/>
      </c>
      <c r="AF206" s="160" t="str">
        <f>IF(AD206&lt;AE206,AD206,AE206)</f>
        <v/>
      </c>
      <c r="AG206" s="160"/>
      <c r="AH206" s="152"/>
      <c r="AI206" s="236"/>
    </row>
    <row r="207" spans="1:35" s="151" customFormat="1" ht="16.899999999999999" customHeight="1" thickBot="1">
      <c r="A207" s="166"/>
      <c r="B207" s="167"/>
      <c r="C207" s="168"/>
      <c r="D207" s="169"/>
      <c r="E207" s="283"/>
      <c r="F207" s="265"/>
      <c r="G207" s="171"/>
      <c r="H207" s="170"/>
      <c r="I207" s="263"/>
      <c r="J207" s="170"/>
      <c r="K207" s="212"/>
      <c r="L207" s="172"/>
      <c r="M207" s="170"/>
      <c r="N207" s="173"/>
      <c r="O207" s="170"/>
      <c r="P207" s="264"/>
      <c r="Q207" s="265"/>
      <c r="R207" s="170"/>
      <c r="S207" s="212"/>
      <c r="T207" s="187"/>
      <c r="U207" s="159">
        <f t="shared" si="44"/>
        <v>0</v>
      </c>
      <c r="V207" s="159">
        <f>IF('1045Ed Abrechnung'!D211="",0,1)</f>
        <v>0</v>
      </c>
      <c r="W207" s="146" t="str">
        <f t="shared" si="45"/>
        <v/>
      </c>
      <c r="X207" s="146">
        <f t="shared" si="46"/>
        <v>0</v>
      </c>
      <c r="Y207" s="145" t="str">
        <f t="shared" si="47"/>
        <v/>
      </c>
      <c r="Z207" s="146" t="str">
        <f t="shared" si="48"/>
        <v/>
      </c>
      <c r="AA207" s="146" t="str">
        <f t="shared" si="49"/>
        <v/>
      </c>
      <c r="AB207" s="146" t="str">
        <f t="shared" si="50"/>
        <v/>
      </c>
      <c r="AC207" s="146" t="str">
        <f t="shared" si="51"/>
        <v/>
      </c>
      <c r="AD207" s="160" t="str">
        <f t="shared" si="52"/>
        <v/>
      </c>
      <c r="AE207" s="152" t="str">
        <f t="shared" si="53"/>
        <v/>
      </c>
      <c r="AF207" s="160" t="str">
        <f>IF(AD207&lt;AE207,AD207,AE207)</f>
        <v/>
      </c>
      <c r="AG207" s="160"/>
      <c r="AH207" s="152"/>
      <c r="AI207" s="236"/>
    </row>
    <row r="208" spans="1:35">
      <c r="T208" s="187"/>
    </row>
    <row r="209" spans="20:20" hidden="1">
      <c r="T209" s="187"/>
    </row>
    <row r="210" spans="20:20" hidden="1">
      <c r="T210" s="187"/>
    </row>
    <row r="211" spans="20:20" hidden="1">
      <c r="T211" s="187"/>
    </row>
  </sheetData>
  <sheetProtection algorithmName="SHA-512" hashValue="3RXlxqc9W2uEop7fwEoxhWeV5a0t0deXGLVoHwlNhmVeUMYLy7uREdhNvyVJMFGBvtmS32mFXNYWAdsRKIYI3w==" saltValue="EFZEDOXJmTdVHyFIzkD8bA==" spinCount="100000" sheet="1" selectLockedCells="1"/>
  <mergeCells count="19">
    <mergeCell ref="S5:S6"/>
    <mergeCell ref="L5:M5"/>
    <mergeCell ref="P5:Q5"/>
    <mergeCell ref="N5:N6"/>
    <mergeCell ref="O5:O6"/>
    <mergeCell ref="R5:R6"/>
    <mergeCell ref="G5:G6"/>
    <mergeCell ref="H5:H6"/>
    <mergeCell ref="I5:I6"/>
    <mergeCell ref="J5:J6"/>
    <mergeCell ref="K5:K6"/>
    <mergeCell ref="F5:F6"/>
    <mergeCell ref="C1:D1"/>
    <mergeCell ref="C2:D2"/>
    <mergeCell ref="A5:A6"/>
    <mergeCell ref="B5:B6"/>
    <mergeCell ref="C5:C6"/>
    <mergeCell ref="D5:D6"/>
    <mergeCell ref="E5:E6"/>
  </mergeCells>
  <conditionalFormatting sqref="A7 A10:A106">
    <cfRule type="cellIs" dxfId="61" priority="24" operator="between">
      <formula>7560000000000</formula>
      <formula>7569999999999</formula>
    </cfRule>
    <cfRule type="cellIs" dxfId="60" priority="25" operator="between">
      <formula>0</formula>
      <formula>9999999999</formula>
    </cfRule>
  </conditionalFormatting>
  <conditionalFormatting sqref="A7:S7 A10:S106">
    <cfRule type="expression" dxfId="59" priority="18">
      <formula>A7=""</formula>
    </cfRule>
  </conditionalFormatting>
  <conditionalFormatting sqref="E7 E10:E106">
    <cfRule type="expression" dxfId="58" priority="17">
      <formula>F7&lt;&gt;""</formula>
    </cfRule>
  </conditionalFormatting>
  <conditionalFormatting sqref="F7 F10:F106">
    <cfRule type="expression" dxfId="57" priority="16">
      <formula>E7&lt;&gt;""</formula>
    </cfRule>
  </conditionalFormatting>
  <conditionalFormatting sqref="A107:A204">
    <cfRule type="cellIs" dxfId="56" priority="14" operator="between">
      <formula>7560000000000</formula>
      <formula>7569999999999</formula>
    </cfRule>
    <cfRule type="cellIs" dxfId="55" priority="15" operator="between">
      <formula>0</formula>
      <formula>9999999999</formula>
    </cfRule>
  </conditionalFormatting>
  <conditionalFormatting sqref="A107:S204">
    <cfRule type="expression" dxfId="54" priority="13">
      <formula>A107=""</formula>
    </cfRule>
  </conditionalFormatting>
  <conditionalFormatting sqref="E107:E204">
    <cfRule type="expression" dxfId="53" priority="12">
      <formula>F107&lt;&gt;""</formula>
    </cfRule>
  </conditionalFormatting>
  <conditionalFormatting sqref="F107:F204">
    <cfRule type="expression" dxfId="52" priority="11">
      <formula>E107&lt;&gt;""</formula>
    </cfRule>
  </conditionalFormatting>
  <conditionalFormatting sqref="A205:A207">
    <cfRule type="cellIs" dxfId="51" priority="9" operator="between">
      <formula>7560000000000</formula>
      <formula>7569999999999</formula>
    </cfRule>
    <cfRule type="cellIs" dxfId="50" priority="10" operator="between">
      <formula>0</formula>
      <formula>9999999999</formula>
    </cfRule>
  </conditionalFormatting>
  <conditionalFormatting sqref="A205:S207">
    <cfRule type="expression" dxfId="49" priority="8">
      <formula>A205=""</formula>
    </cfRule>
  </conditionalFormatting>
  <conditionalFormatting sqref="E205:E207">
    <cfRule type="expression" dxfId="48" priority="7">
      <formula>F205&lt;&gt;""</formula>
    </cfRule>
  </conditionalFormatting>
  <conditionalFormatting sqref="F205:F207">
    <cfRule type="expression" dxfId="47" priority="6">
      <formula>E205&lt;&gt;""</formula>
    </cfRule>
  </conditionalFormatting>
  <conditionalFormatting sqref="A8:A9">
    <cfRule type="cellIs" dxfId="46" priority="4" operator="between">
      <formula>7560000000000</formula>
      <formula>7569999999999</formula>
    </cfRule>
    <cfRule type="cellIs" dxfId="45" priority="5" operator="between">
      <formula>0</formula>
      <formula>9999999999</formula>
    </cfRule>
  </conditionalFormatting>
  <conditionalFormatting sqref="A8:S9">
    <cfRule type="expression" dxfId="44" priority="3">
      <formula>A8=""</formula>
    </cfRule>
  </conditionalFormatting>
  <conditionalFormatting sqref="E8:E9">
    <cfRule type="expression" dxfId="43" priority="2">
      <formula>F8&lt;&gt;""</formula>
    </cfRule>
  </conditionalFormatting>
  <conditionalFormatting sqref="F8:F9">
    <cfRule type="expression" dxfId="42" priority="1">
      <formula>E8&lt;&gt;""</formula>
    </cfRule>
  </conditionalFormatting>
  <dataValidations count="16">
    <dataValidation allowBlank="1" showInputMessage="1" showErrorMessage="1" prompt="Geben Sie die AHV-Nummer ohne Punkte ein._x000a_Der Ländercode (erste drei Ziffern = 756) ist nicht zwingend notwendig. Die AHV-Nummer wird automatisch formatiert." sqref="A5 A8:A207" xr:uid="{00000000-0002-0000-0200-000000000000}"/>
    <dataValidation allowBlank="1" showInputMessage="1" showErrorMessage="1" prompt="Vertraglich vereinbarter Monatslohn brutto." sqref="E5" xr:uid="{00000000-0002-0000-0200-000001000000}"/>
    <dataValidation allowBlank="1" showInputMessage="1" showErrorMessage="1" prompt="Vertraglich vereinbarter Stundenlohn brutto." sqref="F5" xr:uid="{00000000-0002-0000-0200-000002000000}"/>
    <dataValidation allowBlank="1" showInputMessage="1" showErrorMessage="1" prompt="Wenn ein 13. Monatslohn oder ein Aequivalent im Stundenlohn ausbezahlt wird, geben 13 ein, wenn nicht, dann gilt 12." sqref="G5" xr:uid="{00000000-0002-0000-0200-000003000000}"/>
    <dataValidation allowBlank="1" showInputMessage="1" showErrorMessage="1" prompt="Sämtliche zusätzlichen AHV-pflichtigen Vergütungen." sqref="H5" xr:uid="{00000000-0002-0000-0200-000004000000}"/>
    <dataValidation allowBlank="1" showInputMessage="1" showErrorMessage="1" prompt="Vertraglich vereinbarte Anzahl Ferientage." sqref="I5" xr:uid="{00000000-0002-0000-0200-000005000000}"/>
    <dataValidation allowBlank="1" showInputMessage="1" showErrorMessage="1" prompt="Anzahl der jährlichen Feiertage._x000a__x000a_Achtung:_x000a_Bei Teilzeitangestellten dürfen nur die effektiv vergüteten Feiertage angegeben werden!" sqref="J5" xr:uid="{00000000-0002-0000-0200-000006000000}"/>
    <dataValidation allowBlank="1" showInputMessage="1" showErrorMessage="1" prompt="Vertraglich vereinbarte durchschnittliche Wochenarbeitszeit" sqref="K5" xr:uid="{00000000-0002-0000-0200-000007000000}"/>
    <dataValidation allowBlank="1" showInputMessage="1" showErrorMessage="1" prompt="Effektiv geleistete Arbeitszeit in der Abrechnungsperiode." sqref="N5" xr:uid="{00000000-0002-0000-0200-000008000000}"/>
    <dataValidation allowBlank="1" showInputMessage="1" showErrorMessage="1" prompt="Alle Absenzen wie Krankheit, Ferien, Militär, freiwillige Stundenkompensationen etc." sqref="O5" xr:uid="{00000000-0002-0000-0200-000009000000}"/>
    <dataValidation allowBlank="1" showInputMessage="1" showErrorMessage="1" prompt="Saldo der ausbezahlten und noch nicht ausbezahlten Mehrstunden aus den sechs Vormonaten. bzw. seit Beginn der Rahmenfrist." sqref="R5" xr:uid="{00000000-0002-0000-0200-00000A000000}"/>
    <dataValidation allowBlank="1" showInputMessage="1" showErrorMessage="1" prompt="Verdienst für geleistete Arbeit bei einem anderen Arbeitgeber im Abrechnungsmonat." sqref="S5" xr:uid="{00000000-0002-0000-0200-00000B000000}"/>
    <dataValidation type="decimal" allowBlank="1" showInputMessage="1" showErrorMessage="1" errorTitle="Fehler!" error="Es dürfen nur Gleitzeitsaldi mit maximal +/- 20 Stunden berücksichtigt werden!" prompt="Gültiger Eingabebereich:_x000a_+/- 20 Stunden" sqref="P8:Q207" xr:uid="{00000000-0002-0000-0200-00000C000000}">
      <formula1>-20</formula1>
      <formula2>20</formula2>
    </dataValidation>
    <dataValidation allowBlank="1" showInputMessage="1" showErrorMessage="1" prompt="Entweder Monatslohn oder Stundenlohn angeben." sqref="E8:F207" xr:uid="{00000000-0002-0000-0200-00000D000000}"/>
    <dataValidation allowBlank="1" showInputMessage="1" showErrorMessage="1" prompt="Anzahl vereinbarte Monatslöhne pro Jahr." sqref="G8:G207" xr:uid="{00000000-0002-0000-0200-00000E000000}"/>
    <dataValidation allowBlank="1" showInputMessage="1" showErrorMessage="1" prompt="Effektiv gewährte Feiertage. Achtung bei Teilzeitangestellten, lesen Sie die Anleitung." sqref="J8:J207" xr:uid="{00000000-0002-0000-0200-00000F000000}"/>
  </dataValidations>
  <pageMargins left="0.70866141732283472" right="0.70866141732283472" top="0.78740157480314965" bottom="0.78740157480314965" header="0.31496062992125984" footer="0.31496062992125984"/>
  <pageSetup paperSize="9" scale="53" fitToHeight="0" orientation="landscape" r:id="rId1"/>
  <headerFooter>
    <oddHeader>&amp;C&amp;"Arial,Fett"&amp;28Stammdaten Mitarbeitende</oddHeader>
    <oddFooter>&amp;L&amp;F / &amp;A&amp;RSeite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pageSetUpPr fitToPage="1"/>
  </sheetPr>
  <dimension ref="A1:AM220"/>
  <sheetViews>
    <sheetView showGridLines="0" zoomScale="85" zoomScaleNormal="85" zoomScaleSheetLayoutView="85" zoomScalePageLayoutView="85" workbookViewId="0">
      <selection activeCell="C4" sqref="C4:D4"/>
    </sheetView>
  </sheetViews>
  <sheetFormatPr baseColWidth="10" defaultColWidth="0" defaultRowHeight="15" zeroHeight="1"/>
  <cols>
    <col min="1" max="4" width="20.7109375" style="295" customWidth="1"/>
    <col min="5" max="35" width="6.7109375" style="294" customWidth="1"/>
    <col min="36" max="36" width="9.7109375" style="294" customWidth="1"/>
    <col min="37" max="37" width="50.7109375" style="294" customWidth="1"/>
    <col min="38" max="38" width="3.85546875" style="294" customWidth="1"/>
    <col min="39" max="16384" width="11.5703125" style="294" hidden="1"/>
  </cols>
  <sheetData>
    <row r="1" spans="1:37" s="65" customFormat="1" ht="16.899999999999999" customHeight="1">
      <c r="B1" s="323" t="s">
        <v>380</v>
      </c>
      <c r="C1" s="206" t="str">
        <f>'1045Ad Antrag'!D6</f>
        <v xml:space="preserve"> / </v>
      </c>
      <c r="D1" s="207"/>
      <c r="E1" s="71"/>
      <c r="F1" s="71"/>
      <c r="G1" s="71" t="str">
        <f>'[5]10042d10043d Antrag'!$I$23</f>
        <v xml:space="preserve"> </v>
      </c>
      <c r="I1" s="70"/>
      <c r="J1" s="70"/>
      <c r="L1" s="70"/>
      <c r="O1" s="72"/>
    </row>
    <row r="2" spans="1:37" s="65" customFormat="1" ht="16.899999999999999" customHeight="1" thickBot="1">
      <c r="B2" s="324" t="s">
        <v>310</v>
      </c>
      <c r="C2" s="449" t="str">
        <f>'1045Ad Antrag'!D24</f>
        <v/>
      </c>
      <c r="D2" s="450"/>
      <c r="E2" s="71"/>
      <c r="F2" s="71"/>
      <c r="G2" s="71"/>
      <c r="J2" s="74"/>
      <c r="O2" s="75"/>
    </row>
    <row r="3" spans="1:37" s="32" customFormat="1" ht="16.899999999999999" customHeight="1" thickBot="1">
      <c r="E3" s="76"/>
      <c r="F3" s="76"/>
      <c r="G3" s="76" t="str">
        <f>'[5]10042d10043d Antrag'!$I$28</f>
        <v/>
      </c>
      <c r="H3" s="65"/>
      <c r="I3" s="74"/>
      <c r="J3" s="74"/>
      <c r="L3" s="65"/>
      <c r="M3" s="77"/>
      <c r="O3" s="75"/>
    </row>
    <row r="4" spans="1:37" s="32" customFormat="1" ht="16.899999999999999" customHeight="1">
      <c r="B4" s="325" t="s">
        <v>329</v>
      </c>
      <c r="C4" s="451"/>
      <c r="D4" s="452"/>
      <c r="E4" s="76"/>
      <c r="F4" s="76"/>
      <c r="G4" s="76"/>
      <c r="H4" s="65"/>
      <c r="I4" s="74"/>
      <c r="J4" s="74"/>
      <c r="L4" s="65"/>
      <c r="M4" s="77"/>
      <c r="O4" s="75"/>
    </row>
    <row r="5" spans="1:37" s="32" customFormat="1" ht="16.899999999999999" customHeight="1">
      <c r="B5" s="326" t="s">
        <v>332</v>
      </c>
      <c r="C5" s="453"/>
      <c r="D5" s="454"/>
      <c r="E5" s="76"/>
      <c r="F5" s="76"/>
      <c r="G5" s="76"/>
      <c r="H5" s="65"/>
      <c r="I5" s="74"/>
      <c r="J5" s="74"/>
      <c r="L5" s="65"/>
      <c r="M5" s="77"/>
      <c r="O5" s="75"/>
    </row>
    <row r="6" spans="1:37" s="32" customFormat="1" ht="16.899999999999999" customHeight="1">
      <c r="B6" s="326" t="s">
        <v>327</v>
      </c>
      <c r="C6" s="453"/>
      <c r="D6" s="454"/>
      <c r="E6" s="76"/>
      <c r="F6" s="76"/>
      <c r="G6" s="76"/>
      <c r="H6" s="65"/>
      <c r="I6" s="74"/>
      <c r="J6" s="74"/>
      <c r="L6" s="65"/>
      <c r="M6" s="77"/>
      <c r="O6" s="75"/>
    </row>
    <row r="7" spans="1:37" s="32" customFormat="1" ht="16.899999999999999" customHeight="1">
      <c r="B7" s="326" t="s">
        <v>255</v>
      </c>
      <c r="C7" s="453"/>
      <c r="D7" s="454"/>
      <c r="E7" s="76"/>
      <c r="F7" s="76"/>
      <c r="G7" s="76"/>
      <c r="H7" s="65"/>
      <c r="I7" s="74"/>
      <c r="J7" s="74"/>
      <c r="L7" s="65"/>
      <c r="M7" s="77"/>
      <c r="O7" s="75"/>
    </row>
    <row r="8" spans="1:37" s="32" customFormat="1" ht="16.899999999999999" customHeight="1" thickBot="1">
      <c r="B8" s="327" t="s">
        <v>328</v>
      </c>
      <c r="C8" s="443"/>
      <c r="D8" s="444"/>
      <c r="E8" s="76"/>
      <c r="F8" s="76"/>
      <c r="G8" s="76"/>
      <c r="H8" s="65"/>
      <c r="I8" s="74"/>
      <c r="J8" s="74"/>
      <c r="L8" s="65"/>
      <c r="M8" s="77"/>
      <c r="O8" s="75"/>
    </row>
    <row r="9" spans="1:37" s="32" customFormat="1" ht="16.899999999999999" customHeight="1" thickBot="1">
      <c r="D9" s="69"/>
      <c r="E9" s="76"/>
      <c r="F9" s="76"/>
      <c r="G9" s="76"/>
      <c r="H9" s="65"/>
      <c r="I9" s="74"/>
      <c r="J9" s="74"/>
      <c r="L9" s="65"/>
      <c r="M9" s="77"/>
      <c r="O9" s="75"/>
    </row>
    <row r="10" spans="1:37" s="79" customFormat="1" ht="16.899999999999999" customHeight="1">
      <c r="A10" s="92" t="s">
        <v>250</v>
      </c>
      <c r="B10" s="93"/>
      <c r="C10" s="93"/>
      <c r="D10" s="94"/>
    </row>
    <row r="11" spans="1:37" s="79" customFormat="1" ht="16.899999999999999" customHeight="1">
      <c r="A11" s="445" t="s">
        <v>262</v>
      </c>
      <c r="B11" s="446"/>
      <c r="C11" s="447" t="s">
        <v>90</v>
      </c>
      <c r="D11" s="448"/>
    </row>
    <row r="12" spans="1:37" s="79" customFormat="1" ht="16.899999999999999" customHeight="1">
      <c r="A12" s="95" t="s">
        <v>251</v>
      </c>
      <c r="B12" s="96" t="s">
        <v>252</v>
      </c>
      <c r="C12" s="97" t="s">
        <v>330</v>
      </c>
      <c r="D12" s="98" t="s">
        <v>331</v>
      </c>
      <c r="F12" s="80"/>
    </row>
    <row r="13" spans="1:37" s="12" customFormat="1" ht="16.899999999999999" customHeight="1">
      <c r="A13" s="198"/>
      <c r="B13" s="199"/>
      <c r="C13" s="200"/>
      <c r="D13" s="201"/>
      <c r="F13" s="52"/>
    </row>
    <row r="14" spans="1:37" s="12" customFormat="1" ht="16.899999999999999" customHeight="1" thickBot="1">
      <c r="A14" s="202"/>
      <c r="B14" s="203"/>
      <c r="C14" s="204"/>
      <c r="D14" s="205"/>
      <c r="F14" s="52"/>
    </row>
    <row r="15" spans="1:37" s="12" customFormat="1" ht="16.899999999999999" customHeight="1" thickBot="1">
      <c r="A15" s="60"/>
      <c r="H15" s="60"/>
      <c r="I15" s="52"/>
    </row>
    <row r="16" spans="1:37" s="101" customFormat="1" ht="16.899999999999999" customHeight="1" thickBot="1">
      <c r="A16" s="102" t="s">
        <v>448</v>
      </c>
      <c r="B16" s="103"/>
      <c r="C16" s="103"/>
      <c r="D16" s="104"/>
      <c r="E16" s="102" t="s">
        <v>336</v>
      </c>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7"/>
      <c r="AK16" s="100"/>
    </row>
    <row r="17" spans="1:39" s="32" customFormat="1" ht="45">
      <c r="A17" s="195" t="s">
        <v>259</v>
      </c>
      <c r="B17" s="196" t="s">
        <v>260</v>
      </c>
      <c r="C17" s="196" t="s">
        <v>261</v>
      </c>
      <c r="D17" s="197"/>
      <c r="E17" s="105" t="s">
        <v>343</v>
      </c>
      <c r="F17" s="106" t="s">
        <v>344</v>
      </c>
      <c r="G17" s="106" t="s">
        <v>345</v>
      </c>
      <c r="H17" s="106" t="s">
        <v>346</v>
      </c>
      <c r="I17" s="106" t="s">
        <v>347</v>
      </c>
      <c r="J17" s="106" t="s">
        <v>348</v>
      </c>
      <c r="K17" s="106" t="s">
        <v>349</v>
      </c>
      <c r="L17" s="106" t="s">
        <v>350</v>
      </c>
      <c r="M17" s="106" t="s">
        <v>351</v>
      </c>
      <c r="N17" s="106" t="s">
        <v>352</v>
      </c>
      <c r="O17" s="106" t="s">
        <v>353</v>
      </c>
      <c r="P17" s="106" t="s">
        <v>354</v>
      </c>
      <c r="Q17" s="106" t="s">
        <v>355</v>
      </c>
      <c r="R17" s="106" t="s">
        <v>356</v>
      </c>
      <c r="S17" s="106" t="s">
        <v>357</v>
      </c>
      <c r="T17" s="106" t="s">
        <v>358</v>
      </c>
      <c r="U17" s="106" t="s">
        <v>359</v>
      </c>
      <c r="V17" s="106" t="s">
        <v>360</v>
      </c>
      <c r="W17" s="106" t="s">
        <v>361</v>
      </c>
      <c r="X17" s="106" t="s">
        <v>362</v>
      </c>
      <c r="Y17" s="106" t="s">
        <v>363</v>
      </c>
      <c r="Z17" s="106" t="s">
        <v>364</v>
      </c>
      <c r="AA17" s="106" t="s">
        <v>365</v>
      </c>
      <c r="AB17" s="106" t="s">
        <v>366</v>
      </c>
      <c r="AC17" s="106" t="s">
        <v>367</v>
      </c>
      <c r="AD17" s="106" t="s">
        <v>368</v>
      </c>
      <c r="AE17" s="106" t="s">
        <v>369</v>
      </c>
      <c r="AF17" s="106" t="s">
        <v>370</v>
      </c>
      <c r="AG17" s="106" t="s">
        <v>371</v>
      </c>
      <c r="AH17" s="106" t="s">
        <v>372</v>
      </c>
      <c r="AI17" s="106" t="s">
        <v>373</v>
      </c>
      <c r="AJ17" s="91" t="s">
        <v>381</v>
      </c>
      <c r="AK17" s="61" t="s">
        <v>308</v>
      </c>
    </row>
    <row r="18" spans="1:39" s="248" customFormat="1" ht="30" customHeight="1">
      <c r="A18" s="243" t="s">
        <v>455</v>
      </c>
      <c r="B18" s="244" t="s">
        <v>456</v>
      </c>
      <c r="C18" s="244" t="s">
        <v>457</v>
      </c>
      <c r="D18" s="245"/>
      <c r="E18" s="286">
        <v>6</v>
      </c>
      <c r="F18" s="287">
        <v>8</v>
      </c>
      <c r="G18" s="287">
        <v>6</v>
      </c>
      <c r="H18" s="287">
        <v>8</v>
      </c>
      <c r="I18" s="287">
        <v>4</v>
      </c>
      <c r="J18" s="287"/>
      <c r="K18" s="287"/>
      <c r="L18" s="287">
        <v>0</v>
      </c>
      <c r="M18" s="287">
        <v>0</v>
      </c>
      <c r="N18" s="287">
        <v>0</v>
      </c>
      <c r="O18" s="287">
        <v>0</v>
      </c>
      <c r="P18" s="287">
        <v>0</v>
      </c>
      <c r="Q18" s="287"/>
      <c r="R18" s="287"/>
      <c r="S18" s="287">
        <v>0</v>
      </c>
      <c r="T18" s="287">
        <v>0</v>
      </c>
      <c r="U18" s="287">
        <v>0</v>
      </c>
      <c r="V18" s="287">
        <v>0</v>
      </c>
      <c r="W18" s="287">
        <v>4</v>
      </c>
      <c r="X18" s="287"/>
      <c r="Y18" s="287"/>
      <c r="Z18" s="287">
        <v>6</v>
      </c>
      <c r="AA18" s="287">
        <v>8</v>
      </c>
      <c r="AB18" s="287">
        <v>4</v>
      </c>
      <c r="AC18" s="287">
        <v>5</v>
      </c>
      <c r="AD18" s="287">
        <v>0</v>
      </c>
      <c r="AE18" s="287"/>
      <c r="AF18" s="287"/>
      <c r="AG18" s="287">
        <v>2</v>
      </c>
      <c r="AH18" s="287">
        <v>0</v>
      </c>
      <c r="AI18" s="287">
        <v>0</v>
      </c>
      <c r="AJ18" s="246">
        <f>IF(A18="","",SUM(E18:AI18))</f>
        <v>61</v>
      </c>
      <c r="AK18" s="247"/>
    </row>
    <row r="19" spans="1:39" s="112" customFormat="1" ht="30" customHeight="1">
      <c r="A19" s="288" t="str">
        <f>IF('1045Bd Stammdaten Mitarb.'!A8="","",'1045Bd Stammdaten Mitarb.'!A8)</f>
        <v/>
      </c>
      <c r="B19" s="289" t="str">
        <f>IF('1045Bd Stammdaten Mitarb.'!B8="","",'1045Bd Stammdaten Mitarb.'!B8)</f>
        <v/>
      </c>
      <c r="C19" s="289" t="str">
        <f>IF('1045Bd Stammdaten Mitarb.'!C8="","",'1045Bd Stammdaten Mitarb.'!C8)</f>
        <v/>
      </c>
      <c r="D19" s="290"/>
      <c r="E19" s="239"/>
      <c r="F19" s="240"/>
      <c r="G19" s="240"/>
      <c r="H19" s="240"/>
      <c r="I19" s="240"/>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1" t="str">
        <f t="shared" ref="AJ19:AJ83" si="0">IF(A19="","",SUM(E19:AI19))</f>
        <v/>
      </c>
      <c r="AK19" s="242"/>
    </row>
    <row r="20" spans="1:39" s="65" customFormat="1" ht="30" customHeight="1">
      <c r="A20" s="291" t="str">
        <f>IF('1045Bd Stammdaten Mitarb.'!A9="","",'1045Bd Stammdaten Mitarb.'!A9)</f>
        <v/>
      </c>
      <c r="B20" s="292" t="str">
        <f>IF('1045Bd Stammdaten Mitarb.'!B9="","",'1045Bd Stammdaten Mitarb.'!B9)</f>
        <v/>
      </c>
      <c r="C20" s="292" t="str">
        <f>IF('1045Bd Stammdaten Mitarb.'!C9="","",'1045Bd Stammdaten Mitarb.'!C9)</f>
        <v/>
      </c>
      <c r="D20" s="293"/>
      <c r="E20" s="113"/>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5" t="str">
        <f t="shared" si="0"/>
        <v/>
      </c>
      <c r="AK20" s="116"/>
      <c r="AM20" s="117"/>
    </row>
    <row r="21" spans="1:39" s="65" customFormat="1" ht="30" customHeight="1">
      <c r="A21" s="291" t="str">
        <f>IF('1045Bd Stammdaten Mitarb.'!A10="","",'1045Bd Stammdaten Mitarb.'!A10)</f>
        <v/>
      </c>
      <c r="B21" s="292" t="str">
        <f>IF('1045Bd Stammdaten Mitarb.'!B10="","",'1045Bd Stammdaten Mitarb.'!B10)</f>
        <v/>
      </c>
      <c r="C21" s="292" t="str">
        <f>IF('1045Bd Stammdaten Mitarb.'!C10="","",'1045Bd Stammdaten Mitarb.'!C10)</f>
        <v/>
      </c>
      <c r="D21" s="293"/>
      <c r="E21" s="113"/>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5" t="str">
        <f t="shared" si="0"/>
        <v/>
      </c>
      <c r="AK21" s="116"/>
      <c r="AM21" s="118"/>
    </row>
    <row r="22" spans="1:39" s="65" customFormat="1" ht="30" customHeight="1">
      <c r="A22" s="291" t="str">
        <f>IF('1045Bd Stammdaten Mitarb.'!A11="","",'1045Bd Stammdaten Mitarb.'!A11)</f>
        <v/>
      </c>
      <c r="B22" s="292" t="str">
        <f>IF('1045Bd Stammdaten Mitarb.'!B11="","",'1045Bd Stammdaten Mitarb.'!B11)</f>
        <v/>
      </c>
      <c r="C22" s="292" t="str">
        <f>IF('1045Bd Stammdaten Mitarb.'!C11="","",'1045Bd Stammdaten Mitarb.'!C11)</f>
        <v/>
      </c>
      <c r="D22" s="293"/>
      <c r="E22" s="113"/>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5" t="str">
        <f t="shared" si="0"/>
        <v/>
      </c>
      <c r="AK22" s="116"/>
      <c r="AM22" s="118"/>
    </row>
    <row r="23" spans="1:39" s="65" customFormat="1" ht="30" customHeight="1">
      <c r="A23" s="291" t="str">
        <f>IF('1045Bd Stammdaten Mitarb.'!A12="","",'1045Bd Stammdaten Mitarb.'!A12)</f>
        <v/>
      </c>
      <c r="B23" s="292" t="str">
        <f>IF('1045Bd Stammdaten Mitarb.'!B12="","",'1045Bd Stammdaten Mitarb.'!B12)</f>
        <v/>
      </c>
      <c r="C23" s="292" t="str">
        <f>IF('1045Bd Stammdaten Mitarb.'!C12="","",'1045Bd Stammdaten Mitarb.'!C12)</f>
        <v/>
      </c>
      <c r="D23" s="293"/>
      <c r="E23" s="113"/>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5" t="str">
        <f t="shared" si="0"/>
        <v/>
      </c>
      <c r="AK23" s="116"/>
      <c r="AM23" s="118"/>
    </row>
    <row r="24" spans="1:39" s="65" customFormat="1" ht="30" customHeight="1">
      <c r="A24" s="291" t="str">
        <f>IF('1045Bd Stammdaten Mitarb.'!A13="","",'1045Bd Stammdaten Mitarb.'!A13)</f>
        <v/>
      </c>
      <c r="B24" s="292" t="str">
        <f>IF('1045Bd Stammdaten Mitarb.'!B13="","",'1045Bd Stammdaten Mitarb.'!B13)</f>
        <v/>
      </c>
      <c r="C24" s="292" t="str">
        <f>IF('1045Bd Stammdaten Mitarb.'!C13="","",'1045Bd Stammdaten Mitarb.'!C13)</f>
        <v/>
      </c>
      <c r="D24" s="293"/>
      <c r="E24" s="113"/>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5" t="str">
        <f t="shared" si="0"/>
        <v/>
      </c>
      <c r="AK24" s="116"/>
      <c r="AM24" s="118"/>
    </row>
    <row r="25" spans="1:39" s="65" customFormat="1" ht="30" customHeight="1">
      <c r="A25" s="291" t="str">
        <f>IF('1045Bd Stammdaten Mitarb.'!A14="","",'1045Bd Stammdaten Mitarb.'!A14)</f>
        <v/>
      </c>
      <c r="B25" s="292" t="str">
        <f>IF('1045Bd Stammdaten Mitarb.'!B14="","",'1045Bd Stammdaten Mitarb.'!B14)</f>
        <v/>
      </c>
      <c r="C25" s="292" t="str">
        <f>IF('1045Bd Stammdaten Mitarb.'!C14="","",'1045Bd Stammdaten Mitarb.'!C14)</f>
        <v/>
      </c>
      <c r="D25" s="293"/>
      <c r="E25" s="113"/>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5" t="str">
        <f t="shared" si="0"/>
        <v/>
      </c>
      <c r="AK25" s="116"/>
      <c r="AM25" s="118"/>
    </row>
    <row r="26" spans="1:39" s="65" customFormat="1" ht="30" customHeight="1">
      <c r="A26" s="291" t="str">
        <f>IF('1045Bd Stammdaten Mitarb.'!A15="","",'1045Bd Stammdaten Mitarb.'!A15)</f>
        <v/>
      </c>
      <c r="B26" s="292" t="str">
        <f>IF('1045Bd Stammdaten Mitarb.'!B15="","",'1045Bd Stammdaten Mitarb.'!B15)</f>
        <v/>
      </c>
      <c r="C26" s="292" t="str">
        <f>IF('1045Bd Stammdaten Mitarb.'!C15="","",'1045Bd Stammdaten Mitarb.'!C15)</f>
        <v/>
      </c>
      <c r="D26" s="293"/>
      <c r="E26" s="113"/>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5" t="str">
        <f t="shared" si="0"/>
        <v/>
      </c>
      <c r="AK26" s="116"/>
    </row>
    <row r="27" spans="1:39" s="65" customFormat="1" ht="30" customHeight="1">
      <c r="A27" s="291" t="str">
        <f>IF('1045Bd Stammdaten Mitarb.'!A16="","",'1045Bd Stammdaten Mitarb.'!A16)</f>
        <v/>
      </c>
      <c r="B27" s="292" t="str">
        <f>IF('1045Bd Stammdaten Mitarb.'!B16="","",'1045Bd Stammdaten Mitarb.'!B16)</f>
        <v/>
      </c>
      <c r="C27" s="292" t="str">
        <f>IF('1045Bd Stammdaten Mitarb.'!C16="","",'1045Bd Stammdaten Mitarb.'!C16)</f>
        <v/>
      </c>
      <c r="D27" s="293"/>
      <c r="E27" s="113"/>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5" t="str">
        <f t="shared" si="0"/>
        <v/>
      </c>
      <c r="AK27" s="116"/>
    </row>
    <row r="28" spans="1:39" s="65" customFormat="1" ht="30" customHeight="1">
      <c r="A28" s="291" t="str">
        <f>IF('1045Bd Stammdaten Mitarb.'!A17="","",'1045Bd Stammdaten Mitarb.'!A17)</f>
        <v/>
      </c>
      <c r="B28" s="292" t="str">
        <f>IF('1045Bd Stammdaten Mitarb.'!B17="","",'1045Bd Stammdaten Mitarb.'!B17)</f>
        <v/>
      </c>
      <c r="C28" s="292" t="str">
        <f>IF('1045Bd Stammdaten Mitarb.'!C17="","",'1045Bd Stammdaten Mitarb.'!C17)</f>
        <v/>
      </c>
      <c r="D28" s="293"/>
      <c r="E28" s="113"/>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5" t="str">
        <f t="shared" si="0"/>
        <v/>
      </c>
      <c r="AK28" s="116"/>
    </row>
    <row r="29" spans="1:39" s="65" customFormat="1" ht="30" customHeight="1">
      <c r="A29" s="291" t="str">
        <f>IF('1045Bd Stammdaten Mitarb.'!A18="","",'1045Bd Stammdaten Mitarb.'!A18)</f>
        <v/>
      </c>
      <c r="B29" s="292" t="str">
        <f>IF('1045Bd Stammdaten Mitarb.'!B18="","",'1045Bd Stammdaten Mitarb.'!B18)</f>
        <v/>
      </c>
      <c r="C29" s="292" t="str">
        <f>IF('1045Bd Stammdaten Mitarb.'!C18="","",'1045Bd Stammdaten Mitarb.'!C18)</f>
        <v/>
      </c>
      <c r="D29" s="293"/>
      <c r="E29" s="113"/>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5" t="str">
        <f t="shared" si="0"/>
        <v/>
      </c>
      <c r="AK29" s="116"/>
    </row>
    <row r="30" spans="1:39" s="65" customFormat="1" ht="30" customHeight="1">
      <c r="A30" s="291" t="str">
        <f>IF('1045Bd Stammdaten Mitarb.'!A19="","",'1045Bd Stammdaten Mitarb.'!A19)</f>
        <v/>
      </c>
      <c r="B30" s="292" t="str">
        <f>IF('1045Bd Stammdaten Mitarb.'!B19="","",'1045Bd Stammdaten Mitarb.'!B19)</f>
        <v/>
      </c>
      <c r="C30" s="292" t="str">
        <f>IF('1045Bd Stammdaten Mitarb.'!C19="","",'1045Bd Stammdaten Mitarb.'!C19)</f>
        <v/>
      </c>
      <c r="D30" s="293"/>
      <c r="E30" s="113"/>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5" t="str">
        <f t="shared" si="0"/>
        <v/>
      </c>
      <c r="AK30" s="116"/>
    </row>
    <row r="31" spans="1:39" s="65" customFormat="1" ht="30" customHeight="1">
      <c r="A31" s="291" t="str">
        <f>IF('1045Bd Stammdaten Mitarb.'!A20="","",'1045Bd Stammdaten Mitarb.'!A20)</f>
        <v/>
      </c>
      <c r="B31" s="292" t="str">
        <f>IF('1045Bd Stammdaten Mitarb.'!B20="","",'1045Bd Stammdaten Mitarb.'!B20)</f>
        <v/>
      </c>
      <c r="C31" s="292" t="str">
        <f>IF('1045Bd Stammdaten Mitarb.'!C20="","",'1045Bd Stammdaten Mitarb.'!C20)</f>
        <v/>
      </c>
      <c r="D31" s="293"/>
      <c r="E31" s="113"/>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5" t="str">
        <f t="shared" si="0"/>
        <v/>
      </c>
      <c r="AK31" s="116"/>
    </row>
    <row r="32" spans="1:39" s="65" customFormat="1" ht="30" customHeight="1">
      <c r="A32" s="291" t="str">
        <f>IF('1045Bd Stammdaten Mitarb.'!A21="","",'1045Bd Stammdaten Mitarb.'!A21)</f>
        <v/>
      </c>
      <c r="B32" s="292" t="str">
        <f>IF('1045Bd Stammdaten Mitarb.'!B21="","",'1045Bd Stammdaten Mitarb.'!B21)</f>
        <v/>
      </c>
      <c r="C32" s="292" t="str">
        <f>IF('1045Bd Stammdaten Mitarb.'!C21="","",'1045Bd Stammdaten Mitarb.'!C21)</f>
        <v/>
      </c>
      <c r="D32" s="293"/>
      <c r="E32" s="113"/>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5" t="str">
        <f t="shared" si="0"/>
        <v/>
      </c>
      <c r="AK32" s="116"/>
    </row>
    <row r="33" spans="1:37" s="65" customFormat="1" ht="30" customHeight="1">
      <c r="A33" s="291" t="str">
        <f>IF('1045Bd Stammdaten Mitarb.'!A22="","",'1045Bd Stammdaten Mitarb.'!A22)</f>
        <v/>
      </c>
      <c r="B33" s="292" t="str">
        <f>IF('1045Bd Stammdaten Mitarb.'!B22="","",'1045Bd Stammdaten Mitarb.'!B22)</f>
        <v/>
      </c>
      <c r="C33" s="292" t="str">
        <f>IF('1045Bd Stammdaten Mitarb.'!C22="","",'1045Bd Stammdaten Mitarb.'!C22)</f>
        <v/>
      </c>
      <c r="D33" s="293"/>
      <c r="E33" s="113"/>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5" t="str">
        <f t="shared" si="0"/>
        <v/>
      </c>
      <c r="AK33" s="116"/>
    </row>
    <row r="34" spans="1:37" s="65" customFormat="1" ht="30" customHeight="1">
      <c r="A34" s="291" t="str">
        <f>IF('1045Bd Stammdaten Mitarb.'!A23="","",'1045Bd Stammdaten Mitarb.'!A23)</f>
        <v/>
      </c>
      <c r="B34" s="292" t="str">
        <f>IF('1045Bd Stammdaten Mitarb.'!B23="","",'1045Bd Stammdaten Mitarb.'!B23)</f>
        <v/>
      </c>
      <c r="C34" s="292" t="str">
        <f>IF('1045Bd Stammdaten Mitarb.'!C23="","",'1045Bd Stammdaten Mitarb.'!C23)</f>
        <v/>
      </c>
      <c r="D34" s="293"/>
      <c r="E34" s="113"/>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5" t="str">
        <f t="shared" si="0"/>
        <v/>
      </c>
      <c r="AK34" s="116"/>
    </row>
    <row r="35" spans="1:37" s="65" customFormat="1" ht="30" customHeight="1">
      <c r="A35" s="291" t="str">
        <f>IF('1045Bd Stammdaten Mitarb.'!A24="","",'1045Bd Stammdaten Mitarb.'!A24)</f>
        <v/>
      </c>
      <c r="B35" s="292" t="str">
        <f>IF('1045Bd Stammdaten Mitarb.'!B24="","",'1045Bd Stammdaten Mitarb.'!B24)</f>
        <v/>
      </c>
      <c r="C35" s="292" t="str">
        <f>IF('1045Bd Stammdaten Mitarb.'!C24="","",'1045Bd Stammdaten Mitarb.'!C24)</f>
        <v/>
      </c>
      <c r="D35" s="293"/>
      <c r="E35" s="113"/>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5" t="str">
        <f t="shared" si="0"/>
        <v/>
      </c>
      <c r="AK35" s="116"/>
    </row>
    <row r="36" spans="1:37" s="65" customFormat="1" ht="30" customHeight="1">
      <c r="A36" s="291" t="str">
        <f>IF('1045Bd Stammdaten Mitarb.'!A25="","",'1045Bd Stammdaten Mitarb.'!A25)</f>
        <v/>
      </c>
      <c r="B36" s="292" t="str">
        <f>IF('1045Bd Stammdaten Mitarb.'!B25="","",'1045Bd Stammdaten Mitarb.'!B25)</f>
        <v/>
      </c>
      <c r="C36" s="292" t="str">
        <f>IF('1045Bd Stammdaten Mitarb.'!C25="","",'1045Bd Stammdaten Mitarb.'!C25)</f>
        <v/>
      </c>
      <c r="D36" s="293"/>
      <c r="E36" s="113"/>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5" t="str">
        <f t="shared" si="0"/>
        <v/>
      </c>
      <c r="AK36" s="116"/>
    </row>
    <row r="37" spans="1:37" s="65" customFormat="1" ht="30" customHeight="1">
      <c r="A37" s="291" t="str">
        <f>IF('1045Bd Stammdaten Mitarb.'!A26="","",'1045Bd Stammdaten Mitarb.'!A26)</f>
        <v/>
      </c>
      <c r="B37" s="292" t="str">
        <f>IF('1045Bd Stammdaten Mitarb.'!B26="","",'1045Bd Stammdaten Mitarb.'!B26)</f>
        <v/>
      </c>
      <c r="C37" s="292" t="str">
        <f>IF('1045Bd Stammdaten Mitarb.'!C26="","",'1045Bd Stammdaten Mitarb.'!C26)</f>
        <v/>
      </c>
      <c r="D37" s="293"/>
      <c r="E37" s="113"/>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5" t="str">
        <f t="shared" si="0"/>
        <v/>
      </c>
      <c r="AK37" s="116"/>
    </row>
    <row r="38" spans="1:37" s="65" customFormat="1" ht="30" customHeight="1">
      <c r="A38" s="291" t="str">
        <f>IF('1045Bd Stammdaten Mitarb.'!A27="","",'1045Bd Stammdaten Mitarb.'!A27)</f>
        <v/>
      </c>
      <c r="B38" s="292" t="str">
        <f>IF('1045Bd Stammdaten Mitarb.'!B27="","",'1045Bd Stammdaten Mitarb.'!B27)</f>
        <v/>
      </c>
      <c r="C38" s="292" t="str">
        <f>IF('1045Bd Stammdaten Mitarb.'!C27="","",'1045Bd Stammdaten Mitarb.'!C27)</f>
        <v/>
      </c>
      <c r="D38" s="293"/>
      <c r="E38" s="113"/>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5" t="str">
        <f t="shared" si="0"/>
        <v/>
      </c>
      <c r="AK38" s="116"/>
    </row>
    <row r="39" spans="1:37" s="65" customFormat="1" ht="30" customHeight="1">
      <c r="A39" s="291" t="str">
        <f>IF('1045Bd Stammdaten Mitarb.'!A28="","",'1045Bd Stammdaten Mitarb.'!A28)</f>
        <v/>
      </c>
      <c r="B39" s="292" t="str">
        <f>IF('1045Bd Stammdaten Mitarb.'!B28="","",'1045Bd Stammdaten Mitarb.'!B28)</f>
        <v/>
      </c>
      <c r="C39" s="292" t="str">
        <f>IF('1045Bd Stammdaten Mitarb.'!C28="","",'1045Bd Stammdaten Mitarb.'!C28)</f>
        <v/>
      </c>
      <c r="D39" s="293"/>
      <c r="E39" s="113"/>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5" t="str">
        <f t="shared" si="0"/>
        <v/>
      </c>
      <c r="AK39" s="116"/>
    </row>
    <row r="40" spans="1:37" s="65" customFormat="1" ht="30" customHeight="1">
      <c r="A40" s="291" t="str">
        <f>IF('1045Bd Stammdaten Mitarb.'!A29="","",'1045Bd Stammdaten Mitarb.'!A29)</f>
        <v/>
      </c>
      <c r="B40" s="292" t="str">
        <f>IF('1045Bd Stammdaten Mitarb.'!B29="","",'1045Bd Stammdaten Mitarb.'!B29)</f>
        <v/>
      </c>
      <c r="C40" s="292" t="str">
        <f>IF('1045Bd Stammdaten Mitarb.'!C29="","",'1045Bd Stammdaten Mitarb.'!C29)</f>
        <v/>
      </c>
      <c r="D40" s="293"/>
      <c r="E40" s="113"/>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5" t="str">
        <f t="shared" si="0"/>
        <v/>
      </c>
      <c r="AK40" s="116"/>
    </row>
    <row r="41" spans="1:37" s="65" customFormat="1" ht="30" customHeight="1">
      <c r="A41" s="291" t="str">
        <f>IF('1045Bd Stammdaten Mitarb.'!A30="","",'1045Bd Stammdaten Mitarb.'!A30)</f>
        <v/>
      </c>
      <c r="B41" s="292" t="str">
        <f>IF('1045Bd Stammdaten Mitarb.'!B30="","",'1045Bd Stammdaten Mitarb.'!B30)</f>
        <v/>
      </c>
      <c r="C41" s="292" t="str">
        <f>IF('1045Bd Stammdaten Mitarb.'!C30="","",'1045Bd Stammdaten Mitarb.'!C30)</f>
        <v/>
      </c>
      <c r="D41" s="293"/>
      <c r="E41" s="113"/>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5" t="str">
        <f t="shared" si="0"/>
        <v/>
      </c>
      <c r="AK41" s="116"/>
    </row>
    <row r="42" spans="1:37" s="65" customFormat="1" ht="30" customHeight="1">
      <c r="A42" s="291" t="str">
        <f>IF('1045Bd Stammdaten Mitarb.'!A31="","",'1045Bd Stammdaten Mitarb.'!A31)</f>
        <v/>
      </c>
      <c r="B42" s="292" t="str">
        <f>IF('1045Bd Stammdaten Mitarb.'!B31="","",'1045Bd Stammdaten Mitarb.'!B31)</f>
        <v/>
      </c>
      <c r="C42" s="292" t="str">
        <f>IF('1045Bd Stammdaten Mitarb.'!C31="","",'1045Bd Stammdaten Mitarb.'!C31)</f>
        <v/>
      </c>
      <c r="D42" s="293"/>
      <c r="E42" s="113"/>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5" t="str">
        <f t="shared" si="0"/>
        <v/>
      </c>
      <c r="AK42" s="116"/>
    </row>
    <row r="43" spans="1:37" s="65" customFormat="1" ht="30" customHeight="1">
      <c r="A43" s="291" t="str">
        <f>IF('1045Bd Stammdaten Mitarb.'!A32="","",'1045Bd Stammdaten Mitarb.'!A32)</f>
        <v/>
      </c>
      <c r="B43" s="292" t="str">
        <f>IF('1045Bd Stammdaten Mitarb.'!B32="","",'1045Bd Stammdaten Mitarb.'!B32)</f>
        <v/>
      </c>
      <c r="C43" s="292" t="str">
        <f>IF('1045Bd Stammdaten Mitarb.'!C32="","",'1045Bd Stammdaten Mitarb.'!C32)</f>
        <v/>
      </c>
      <c r="D43" s="293"/>
      <c r="E43" s="113"/>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5" t="str">
        <f t="shared" si="0"/>
        <v/>
      </c>
      <c r="AK43" s="116"/>
    </row>
    <row r="44" spans="1:37" s="65" customFormat="1" ht="30" customHeight="1">
      <c r="A44" s="291" t="str">
        <f>IF('1045Bd Stammdaten Mitarb.'!A33="","",'1045Bd Stammdaten Mitarb.'!A33)</f>
        <v/>
      </c>
      <c r="B44" s="292" t="str">
        <f>IF('1045Bd Stammdaten Mitarb.'!B33="","",'1045Bd Stammdaten Mitarb.'!B33)</f>
        <v/>
      </c>
      <c r="C44" s="292" t="str">
        <f>IF('1045Bd Stammdaten Mitarb.'!C33="","",'1045Bd Stammdaten Mitarb.'!C33)</f>
        <v/>
      </c>
      <c r="D44" s="293"/>
      <c r="E44" s="113"/>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5" t="str">
        <f t="shared" si="0"/>
        <v/>
      </c>
      <c r="AK44" s="116"/>
    </row>
    <row r="45" spans="1:37" s="65" customFormat="1" ht="30" customHeight="1">
      <c r="A45" s="291" t="str">
        <f>IF('1045Bd Stammdaten Mitarb.'!A34="","",'1045Bd Stammdaten Mitarb.'!A34)</f>
        <v/>
      </c>
      <c r="B45" s="292" t="str">
        <f>IF('1045Bd Stammdaten Mitarb.'!B34="","",'1045Bd Stammdaten Mitarb.'!B34)</f>
        <v/>
      </c>
      <c r="C45" s="292" t="str">
        <f>IF('1045Bd Stammdaten Mitarb.'!C34="","",'1045Bd Stammdaten Mitarb.'!C34)</f>
        <v/>
      </c>
      <c r="D45" s="293"/>
      <c r="E45" s="113"/>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5" t="str">
        <f t="shared" si="0"/>
        <v/>
      </c>
      <c r="AK45" s="116"/>
    </row>
    <row r="46" spans="1:37" s="65" customFormat="1" ht="30" customHeight="1">
      <c r="A46" s="291" t="str">
        <f>IF('1045Bd Stammdaten Mitarb.'!A35="","",'1045Bd Stammdaten Mitarb.'!A35)</f>
        <v/>
      </c>
      <c r="B46" s="292" t="str">
        <f>IF('1045Bd Stammdaten Mitarb.'!B35="","",'1045Bd Stammdaten Mitarb.'!B35)</f>
        <v/>
      </c>
      <c r="C46" s="292" t="str">
        <f>IF('1045Bd Stammdaten Mitarb.'!C35="","",'1045Bd Stammdaten Mitarb.'!C35)</f>
        <v/>
      </c>
      <c r="D46" s="293"/>
      <c r="E46" s="113"/>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5" t="str">
        <f t="shared" si="0"/>
        <v/>
      </c>
      <c r="AK46" s="116"/>
    </row>
    <row r="47" spans="1:37" s="65" customFormat="1" ht="30" customHeight="1">
      <c r="A47" s="291" t="str">
        <f>IF('1045Bd Stammdaten Mitarb.'!A36="","",'1045Bd Stammdaten Mitarb.'!A36)</f>
        <v/>
      </c>
      <c r="B47" s="292" t="str">
        <f>IF('1045Bd Stammdaten Mitarb.'!B36="","",'1045Bd Stammdaten Mitarb.'!B36)</f>
        <v/>
      </c>
      <c r="C47" s="292" t="str">
        <f>IF('1045Bd Stammdaten Mitarb.'!C36="","",'1045Bd Stammdaten Mitarb.'!C36)</f>
        <v/>
      </c>
      <c r="D47" s="293"/>
      <c r="E47" s="113"/>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5" t="str">
        <f t="shared" si="0"/>
        <v/>
      </c>
      <c r="AK47" s="116"/>
    </row>
    <row r="48" spans="1:37" s="65" customFormat="1" ht="30" customHeight="1">
      <c r="A48" s="291" t="str">
        <f>IF('1045Bd Stammdaten Mitarb.'!A37="","",'1045Bd Stammdaten Mitarb.'!A37)</f>
        <v/>
      </c>
      <c r="B48" s="292" t="str">
        <f>IF('1045Bd Stammdaten Mitarb.'!B37="","",'1045Bd Stammdaten Mitarb.'!B37)</f>
        <v/>
      </c>
      <c r="C48" s="292" t="str">
        <f>IF('1045Bd Stammdaten Mitarb.'!C37="","",'1045Bd Stammdaten Mitarb.'!C37)</f>
        <v/>
      </c>
      <c r="D48" s="293"/>
      <c r="E48" s="113"/>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5" t="str">
        <f t="shared" si="0"/>
        <v/>
      </c>
      <c r="AK48" s="116"/>
    </row>
    <row r="49" spans="1:37" s="65" customFormat="1" ht="30" customHeight="1">
      <c r="A49" s="291" t="str">
        <f>IF('1045Bd Stammdaten Mitarb.'!A38="","",'1045Bd Stammdaten Mitarb.'!A38)</f>
        <v/>
      </c>
      <c r="B49" s="292" t="str">
        <f>IF('1045Bd Stammdaten Mitarb.'!B38="","",'1045Bd Stammdaten Mitarb.'!B38)</f>
        <v/>
      </c>
      <c r="C49" s="292" t="str">
        <f>IF('1045Bd Stammdaten Mitarb.'!C38="","",'1045Bd Stammdaten Mitarb.'!C38)</f>
        <v/>
      </c>
      <c r="D49" s="293"/>
      <c r="E49" s="113"/>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5" t="str">
        <f t="shared" si="0"/>
        <v/>
      </c>
      <c r="AK49" s="116"/>
    </row>
    <row r="50" spans="1:37" s="65" customFormat="1" ht="30" customHeight="1">
      <c r="A50" s="291" t="str">
        <f>IF('1045Bd Stammdaten Mitarb.'!A39="","",'1045Bd Stammdaten Mitarb.'!A39)</f>
        <v/>
      </c>
      <c r="B50" s="292" t="str">
        <f>IF('1045Bd Stammdaten Mitarb.'!B39="","",'1045Bd Stammdaten Mitarb.'!B39)</f>
        <v/>
      </c>
      <c r="C50" s="292" t="str">
        <f>IF('1045Bd Stammdaten Mitarb.'!C39="","",'1045Bd Stammdaten Mitarb.'!C39)</f>
        <v/>
      </c>
      <c r="D50" s="293"/>
      <c r="E50" s="113"/>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5" t="str">
        <f t="shared" si="0"/>
        <v/>
      </c>
      <c r="AK50" s="116"/>
    </row>
    <row r="51" spans="1:37" s="65" customFormat="1" ht="30" customHeight="1">
      <c r="A51" s="291" t="str">
        <f>IF('1045Bd Stammdaten Mitarb.'!A40="","",'1045Bd Stammdaten Mitarb.'!A40)</f>
        <v/>
      </c>
      <c r="B51" s="292" t="str">
        <f>IF('1045Bd Stammdaten Mitarb.'!B40="","",'1045Bd Stammdaten Mitarb.'!B40)</f>
        <v/>
      </c>
      <c r="C51" s="292" t="str">
        <f>IF('1045Bd Stammdaten Mitarb.'!C40="","",'1045Bd Stammdaten Mitarb.'!C40)</f>
        <v/>
      </c>
      <c r="D51" s="293"/>
      <c r="E51" s="113"/>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5" t="str">
        <f t="shared" si="0"/>
        <v/>
      </c>
      <c r="AK51" s="116"/>
    </row>
    <row r="52" spans="1:37" s="65" customFormat="1" ht="30" customHeight="1">
      <c r="A52" s="291" t="str">
        <f>IF('1045Bd Stammdaten Mitarb.'!A41="","",'1045Bd Stammdaten Mitarb.'!A41)</f>
        <v/>
      </c>
      <c r="B52" s="292" t="str">
        <f>IF('1045Bd Stammdaten Mitarb.'!B41="","",'1045Bd Stammdaten Mitarb.'!B41)</f>
        <v/>
      </c>
      <c r="C52" s="292" t="str">
        <f>IF('1045Bd Stammdaten Mitarb.'!C41="","",'1045Bd Stammdaten Mitarb.'!C41)</f>
        <v/>
      </c>
      <c r="D52" s="293"/>
      <c r="E52" s="113"/>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5" t="str">
        <f t="shared" si="0"/>
        <v/>
      </c>
      <c r="AK52" s="116"/>
    </row>
    <row r="53" spans="1:37" s="65" customFormat="1" ht="30" customHeight="1">
      <c r="A53" s="291" t="str">
        <f>IF('1045Bd Stammdaten Mitarb.'!A42="","",'1045Bd Stammdaten Mitarb.'!A42)</f>
        <v/>
      </c>
      <c r="B53" s="292" t="str">
        <f>IF('1045Bd Stammdaten Mitarb.'!B42="","",'1045Bd Stammdaten Mitarb.'!B42)</f>
        <v/>
      </c>
      <c r="C53" s="292" t="str">
        <f>IF('1045Bd Stammdaten Mitarb.'!C42="","",'1045Bd Stammdaten Mitarb.'!C42)</f>
        <v/>
      </c>
      <c r="D53" s="293"/>
      <c r="E53" s="113"/>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5" t="str">
        <f t="shared" si="0"/>
        <v/>
      </c>
      <c r="AK53" s="116"/>
    </row>
    <row r="54" spans="1:37" s="65" customFormat="1" ht="30" customHeight="1">
      <c r="A54" s="291" t="str">
        <f>IF('1045Bd Stammdaten Mitarb.'!A43="","",'1045Bd Stammdaten Mitarb.'!A43)</f>
        <v/>
      </c>
      <c r="B54" s="292" t="str">
        <f>IF('1045Bd Stammdaten Mitarb.'!B43="","",'1045Bd Stammdaten Mitarb.'!B43)</f>
        <v/>
      </c>
      <c r="C54" s="292" t="str">
        <f>IF('1045Bd Stammdaten Mitarb.'!C43="","",'1045Bd Stammdaten Mitarb.'!C43)</f>
        <v/>
      </c>
      <c r="D54" s="293"/>
      <c r="E54" s="113"/>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5" t="str">
        <f t="shared" si="0"/>
        <v/>
      </c>
      <c r="AK54" s="116"/>
    </row>
    <row r="55" spans="1:37" s="65" customFormat="1" ht="30" customHeight="1">
      <c r="A55" s="291" t="str">
        <f>IF('1045Bd Stammdaten Mitarb.'!A44="","",'1045Bd Stammdaten Mitarb.'!A44)</f>
        <v/>
      </c>
      <c r="B55" s="292" t="str">
        <f>IF('1045Bd Stammdaten Mitarb.'!B44="","",'1045Bd Stammdaten Mitarb.'!B44)</f>
        <v/>
      </c>
      <c r="C55" s="292" t="str">
        <f>IF('1045Bd Stammdaten Mitarb.'!C44="","",'1045Bd Stammdaten Mitarb.'!C44)</f>
        <v/>
      </c>
      <c r="D55" s="293"/>
      <c r="E55" s="113"/>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5" t="str">
        <f t="shared" si="0"/>
        <v/>
      </c>
      <c r="AK55" s="116"/>
    </row>
    <row r="56" spans="1:37" s="65" customFormat="1" ht="30" customHeight="1">
      <c r="A56" s="291" t="str">
        <f>IF('1045Bd Stammdaten Mitarb.'!A45="","",'1045Bd Stammdaten Mitarb.'!A45)</f>
        <v/>
      </c>
      <c r="B56" s="292" t="str">
        <f>IF('1045Bd Stammdaten Mitarb.'!B45="","",'1045Bd Stammdaten Mitarb.'!B45)</f>
        <v/>
      </c>
      <c r="C56" s="292" t="str">
        <f>IF('1045Bd Stammdaten Mitarb.'!C45="","",'1045Bd Stammdaten Mitarb.'!C45)</f>
        <v/>
      </c>
      <c r="D56" s="293"/>
      <c r="E56" s="113"/>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5" t="str">
        <f t="shared" si="0"/>
        <v/>
      </c>
      <c r="AK56" s="116"/>
    </row>
    <row r="57" spans="1:37" s="65" customFormat="1" ht="30" customHeight="1">
      <c r="A57" s="291" t="str">
        <f>IF('1045Bd Stammdaten Mitarb.'!A46="","",'1045Bd Stammdaten Mitarb.'!A46)</f>
        <v/>
      </c>
      <c r="B57" s="292" t="str">
        <f>IF('1045Bd Stammdaten Mitarb.'!B46="","",'1045Bd Stammdaten Mitarb.'!B46)</f>
        <v/>
      </c>
      <c r="C57" s="292" t="str">
        <f>IF('1045Bd Stammdaten Mitarb.'!C46="","",'1045Bd Stammdaten Mitarb.'!C46)</f>
        <v/>
      </c>
      <c r="D57" s="293"/>
      <c r="E57" s="113"/>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5" t="str">
        <f t="shared" si="0"/>
        <v/>
      </c>
      <c r="AK57" s="116"/>
    </row>
    <row r="58" spans="1:37" s="65" customFormat="1" ht="30" customHeight="1">
      <c r="A58" s="291" t="str">
        <f>IF('1045Bd Stammdaten Mitarb.'!A47="","",'1045Bd Stammdaten Mitarb.'!A47)</f>
        <v/>
      </c>
      <c r="B58" s="292" t="str">
        <f>IF('1045Bd Stammdaten Mitarb.'!B47="","",'1045Bd Stammdaten Mitarb.'!B47)</f>
        <v/>
      </c>
      <c r="C58" s="292" t="str">
        <f>IF('1045Bd Stammdaten Mitarb.'!C47="","",'1045Bd Stammdaten Mitarb.'!C47)</f>
        <v/>
      </c>
      <c r="D58" s="293"/>
      <c r="E58" s="113"/>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5" t="str">
        <f t="shared" si="0"/>
        <v/>
      </c>
      <c r="AK58" s="116"/>
    </row>
    <row r="59" spans="1:37" s="65" customFormat="1" ht="30" customHeight="1">
      <c r="A59" s="291" t="str">
        <f>IF('1045Bd Stammdaten Mitarb.'!A48="","",'1045Bd Stammdaten Mitarb.'!A48)</f>
        <v/>
      </c>
      <c r="B59" s="292" t="str">
        <f>IF('1045Bd Stammdaten Mitarb.'!B48="","",'1045Bd Stammdaten Mitarb.'!B48)</f>
        <v/>
      </c>
      <c r="C59" s="292" t="str">
        <f>IF('1045Bd Stammdaten Mitarb.'!C48="","",'1045Bd Stammdaten Mitarb.'!C48)</f>
        <v/>
      </c>
      <c r="D59" s="293"/>
      <c r="E59" s="113"/>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5" t="str">
        <f t="shared" si="0"/>
        <v/>
      </c>
      <c r="AK59" s="116"/>
    </row>
    <row r="60" spans="1:37" s="65" customFormat="1" ht="30" customHeight="1">
      <c r="A60" s="291" t="str">
        <f>IF('1045Bd Stammdaten Mitarb.'!A49="","",'1045Bd Stammdaten Mitarb.'!A49)</f>
        <v/>
      </c>
      <c r="B60" s="292" t="str">
        <f>IF('1045Bd Stammdaten Mitarb.'!B49="","",'1045Bd Stammdaten Mitarb.'!B49)</f>
        <v/>
      </c>
      <c r="C60" s="292" t="str">
        <f>IF('1045Bd Stammdaten Mitarb.'!C49="","",'1045Bd Stammdaten Mitarb.'!C49)</f>
        <v/>
      </c>
      <c r="D60" s="293"/>
      <c r="E60" s="113"/>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5" t="str">
        <f t="shared" si="0"/>
        <v/>
      </c>
      <c r="AK60" s="116"/>
    </row>
    <row r="61" spans="1:37" s="65" customFormat="1" ht="30" customHeight="1">
      <c r="A61" s="291" t="str">
        <f>IF('1045Bd Stammdaten Mitarb.'!A50="","",'1045Bd Stammdaten Mitarb.'!A50)</f>
        <v/>
      </c>
      <c r="B61" s="292" t="str">
        <f>IF('1045Bd Stammdaten Mitarb.'!B50="","",'1045Bd Stammdaten Mitarb.'!B50)</f>
        <v/>
      </c>
      <c r="C61" s="292" t="str">
        <f>IF('1045Bd Stammdaten Mitarb.'!C50="","",'1045Bd Stammdaten Mitarb.'!C50)</f>
        <v/>
      </c>
      <c r="D61" s="293"/>
      <c r="E61" s="113"/>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5" t="str">
        <f t="shared" si="0"/>
        <v/>
      </c>
      <c r="AK61" s="116"/>
    </row>
    <row r="62" spans="1:37" s="65" customFormat="1" ht="30" customHeight="1">
      <c r="A62" s="291" t="str">
        <f>IF('1045Bd Stammdaten Mitarb.'!A51="","",'1045Bd Stammdaten Mitarb.'!A51)</f>
        <v/>
      </c>
      <c r="B62" s="292" t="str">
        <f>IF('1045Bd Stammdaten Mitarb.'!B51="","",'1045Bd Stammdaten Mitarb.'!B51)</f>
        <v/>
      </c>
      <c r="C62" s="292" t="str">
        <f>IF('1045Bd Stammdaten Mitarb.'!C51="","",'1045Bd Stammdaten Mitarb.'!C51)</f>
        <v/>
      </c>
      <c r="D62" s="293"/>
      <c r="E62" s="113"/>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5" t="str">
        <f t="shared" si="0"/>
        <v/>
      </c>
      <c r="AK62" s="116"/>
    </row>
    <row r="63" spans="1:37" s="65" customFormat="1" ht="30" customHeight="1">
      <c r="A63" s="291" t="str">
        <f>IF('1045Bd Stammdaten Mitarb.'!A52="","",'1045Bd Stammdaten Mitarb.'!A52)</f>
        <v/>
      </c>
      <c r="B63" s="292" t="str">
        <f>IF('1045Bd Stammdaten Mitarb.'!B52="","",'1045Bd Stammdaten Mitarb.'!B52)</f>
        <v/>
      </c>
      <c r="C63" s="292" t="str">
        <f>IF('1045Bd Stammdaten Mitarb.'!C52="","",'1045Bd Stammdaten Mitarb.'!C52)</f>
        <v/>
      </c>
      <c r="D63" s="293"/>
      <c r="E63" s="113"/>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5" t="str">
        <f t="shared" si="0"/>
        <v/>
      </c>
      <c r="AK63" s="116"/>
    </row>
    <row r="64" spans="1:37" s="65" customFormat="1" ht="30" customHeight="1">
      <c r="A64" s="291" t="str">
        <f>IF('1045Bd Stammdaten Mitarb.'!A53="","",'1045Bd Stammdaten Mitarb.'!A53)</f>
        <v/>
      </c>
      <c r="B64" s="292" t="str">
        <f>IF('1045Bd Stammdaten Mitarb.'!B53="","",'1045Bd Stammdaten Mitarb.'!B53)</f>
        <v/>
      </c>
      <c r="C64" s="292" t="str">
        <f>IF('1045Bd Stammdaten Mitarb.'!C53="","",'1045Bd Stammdaten Mitarb.'!C53)</f>
        <v/>
      </c>
      <c r="D64" s="293"/>
      <c r="E64" s="113"/>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5" t="str">
        <f t="shared" si="0"/>
        <v/>
      </c>
      <c r="AK64" s="116"/>
    </row>
    <row r="65" spans="1:37" s="65" customFormat="1" ht="30" customHeight="1">
      <c r="A65" s="291" t="str">
        <f>IF('1045Bd Stammdaten Mitarb.'!A54="","",'1045Bd Stammdaten Mitarb.'!A54)</f>
        <v/>
      </c>
      <c r="B65" s="292" t="str">
        <f>IF('1045Bd Stammdaten Mitarb.'!B54="","",'1045Bd Stammdaten Mitarb.'!B54)</f>
        <v/>
      </c>
      <c r="C65" s="292" t="str">
        <f>IF('1045Bd Stammdaten Mitarb.'!C54="","",'1045Bd Stammdaten Mitarb.'!C54)</f>
        <v/>
      </c>
      <c r="D65" s="293"/>
      <c r="E65" s="113"/>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5" t="str">
        <f t="shared" si="0"/>
        <v/>
      </c>
      <c r="AK65" s="116"/>
    </row>
    <row r="66" spans="1:37" s="65" customFormat="1" ht="30" customHeight="1">
      <c r="A66" s="291" t="str">
        <f>IF('1045Bd Stammdaten Mitarb.'!A55="","",'1045Bd Stammdaten Mitarb.'!A55)</f>
        <v/>
      </c>
      <c r="B66" s="292" t="str">
        <f>IF('1045Bd Stammdaten Mitarb.'!B55="","",'1045Bd Stammdaten Mitarb.'!B55)</f>
        <v/>
      </c>
      <c r="C66" s="292" t="str">
        <f>IF('1045Bd Stammdaten Mitarb.'!C55="","",'1045Bd Stammdaten Mitarb.'!C55)</f>
        <v/>
      </c>
      <c r="D66" s="293"/>
      <c r="E66" s="113"/>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5" t="str">
        <f t="shared" si="0"/>
        <v/>
      </c>
      <c r="AK66" s="116"/>
    </row>
    <row r="67" spans="1:37" s="65" customFormat="1" ht="30" customHeight="1">
      <c r="A67" s="291" t="str">
        <f>IF('1045Bd Stammdaten Mitarb.'!A56="","",'1045Bd Stammdaten Mitarb.'!A56)</f>
        <v/>
      </c>
      <c r="B67" s="292" t="str">
        <f>IF('1045Bd Stammdaten Mitarb.'!B56="","",'1045Bd Stammdaten Mitarb.'!B56)</f>
        <v/>
      </c>
      <c r="C67" s="292" t="str">
        <f>IF('1045Bd Stammdaten Mitarb.'!C56="","",'1045Bd Stammdaten Mitarb.'!C56)</f>
        <v/>
      </c>
      <c r="D67" s="293"/>
      <c r="E67" s="113"/>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5" t="str">
        <f t="shared" si="0"/>
        <v/>
      </c>
      <c r="AK67" s="116"/>
    </row>
    <row r="68" spans="1:37" s="65" customFormat="1" ht="30" customHeight="1">
      <c r="A68" s="291" t="str">
        <f>IF('1045Bd Stammdaten Mitarb.'!A57="","",'1045Bd Stammdaten Mitarb.'!A57)</f>
        <v/>
      </c>
      <c r="B68" s="292" t="str">
        <f>IF('1045Bd Stammdaten Mitarb.'!B57="","",'1045Bd Stammdaten Mitarb.'!B57)</f>
        <v/>
      </c>
      <c r="C68" s="292" t="str">
        <f>IF('1045Bd Stammdaten Mitarb.'!C57="","",'1045Bd Stammdaten Mitarb.'!C57)</f>
        <v/>
      </c>
      <c r="D68" s="293"/>
      <c r="E68" s="113"/>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5" t="str">
        <f t="shared" si="0"/>
        <v/>
      </c>
      <c r="AK68" s="116"/>
    </row>
    <row r="69" spans="1:37" s="65" customFormat="1" ht="30" customHeight="1">
      <c r="A69" s="291" t="str">
        <f>IF('1045Bd Stammdaten Mitarb.'!A58="","",'1045Bd Stammdaten Mitarb.'!A58)</f>
        <v/>
      </c>
      <c r="B69" s="292" t="str">
        <f>IF('1045Bd Stammdaten Mitarb.'!B58="","",'1045Bd Stammdaten Mitarb.'!B58)</f>
        <v/>
      </c>
      <c r="C69" s="292" t="str">
        <f>IF('1045Bd Stammdaten Mitarb.'!C58="","",'1045Bd Stammdaten Mitarb.'!C58)</f>
        <v/>
      </c>
      <c r="D69" s="293"/>
      <c r="E69" s="113"/>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5" t="str">
        <f t="shared" si="0"/>
        <v/>
      </c>
      <c r="AK69" s="116"/>
    </row>
    <row r="70" spans="1:37" s="65" customFormat="1" ht="30" customHeight="1">
      <c r="A70" s="291" t="str">
        <f>IF('1045Bd Stammdaten Mitarb.'!A59="","",'1045Bd Stammdaten Mitarb.'!A59)</f>
        <v/>
      </c>
      <c r="B70" s="292" t="str">
        <f>IF('1045Bd Stammdaten Mitarb.'!B59="","",'1045Bd Stammdaten Mitarb.'!B59)</f>
        <v/>
      </c>
      <c r="C70" s="292" t="str">
        <f>IF('1045Bd Stammdaten Mitarb.'!C59="","",'1045Bd Stammdaten Mitarb.'!C59)</f>
        <v/>
      </c>
      <c r="D70" s="293"/>
      <c r="E70" s="113"/>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5" t="str">
        <f t="shared" si="0"/>
        <v/>
      </c>
      <c r="AK70" s="116"/>
    </row>
    <row r="71" spans="1:37" s="65" customFormat="1" ht="30" customHeight="1">
      <c r="A71" s="291" t="str">
        <f>IF('1045Bd Stammdaten Mitarb.'!A60="","",'1045Bd Stammdaten Mitarb.'!A60)</f>
        <v/>
      </c>
      <c r="B71" s="292" t="str">
        <f>IF('1045Bd Stammdaten Mitarb.'!B60="","",'1045Bd Stammdaten Mitarb.'!B60)</f>
        <v/>
      </c>
      <c r="C71" s="292" t="str">
        <f>IF('1045Bd Stammdaten Mitarb.'!C60="","",'1045Bd Stammdaten Mitarb.'!C60)</f>
        <v/>
      </c>
      <c r="D71" s="293"/>
      <c r="E71" s="113"/>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5" t="str">
        <f t="shared" si="0"/>
        <v/>
      </c>
      <c r="AK71" s="116"/>
    </row>
    <row r="72" spans="1:37" s="65" customFormat="1" ht="30" customHeight="1">
      <c r="A72" s="291" t="str">
        <f>IF('1045Bd Stammdaten Mitarb.'!A61="","",'1045Bd Stammdaten Mitarb.'!A61)</f>
        <v/>
      </c>
      <c r="B72" s="292" t="str">
        <f>IF('1045Bd Stammdaten Mitarb.'!B61="","",'1045Bd Stammdaten Mitarb.'!B61)</f>
        <v/>
      </c>
      <c r="C72" s="292" t="str">
        <f>IF('1045Bd Stammdaten Mitarb.'!C61="","",'1045Bd Stammdaten Mitarb.'!C61)</f>
        <v/>
      </c>
      <c r="D72" s="293"/>
      <c r="E72" s="113"/>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5" t="str">
        <f t="shared" si="0"/>
        <v/>
      </c>
      <c r="AK72" s="116"/>
    </row>
    <row r="73" spans="1:37" s="65" customFormat="1" ht="30" customHeight="1">
      <c r="A73" s="291" t="str">
        <f>IF('1045Bd Stammdaten Mitarb.'!A62="","",'1045Bd Stammdaten Mitarb.'!A62)</f>
        <v/>
      </c>
      <c r="B73" s="292" t="str">
        <f>IF('1045Bd Stammdaten Mitarb.'!B62="","",'1045Bd Stammdaten Mitarb.'!B62)</f>
        <v/>
      </c>
      <c r="C73" s="292" t="str">
        <f>IF('1045Bd Stammdaten Mitarb.'!C62="","",'1045Bd Stammdaten Mitarb.'!C62)</f>
        <v/>
      </c>
      <c r="D73" s="293"/>
      <c r="E73" s="113"/>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5" t="str">
        <f t="shared" si="0"/>
        <v/>
      </c>
      <c r="AK73" s="116"/>
    </row>
    <row r="74" spans="1:37" s="65" customFormat="1" ht="30" customHeight="1">
      <c r="A74" s="291" t="str">
        <f>IF('1045Bd Stammdaten Mitarb.'!A63="","",'1045Bd Stammdaten Mitarb.'!A63)</f>
        <v/>
      </c>
      <c r="B74" s="292" t="str">
        <f>IF('1045Bd Stammdaten Mitarb.'!B63="","",'1045Bd Stammdaten Mitarb.'!B63)</f>
        <v/>
      </c>
      <c r="C74" s="292" t="str">
        <f>IF('1045Bd Stammdaten Mitarb.'!C63="","",'1045Bd Stammdaten Mitarb.'!C63)</f>
        <v/>
      </c>
      <c r="D74" s="293"/>
      <c r="E74" s="113"/>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5" t="str">
        <f t="shared" si="0"/>
        <v/>
      </c>
      <c r="AK74" s="116"/>
    </row>
    <row r="75" spans="1:37" s="65" customFormat="1" ht="30" customHeight="1">
      <c r="A75" s="291" t="str">
        <f>IF('1045Bd Stammdaten Mitarb.'!A64="","",'1045Bd Stammdaten Mitarb.'!A64)</f>
        <v/>
      </c>
      <c r="B75" s="292" t="str">
        <f>IF('1045Bd Stammdaten Mitarb.'!B64="","",'1045Bd Stammdaten Mitarb.'!B64)</f>
        <v/>
      </c>
      <c r="C75" s="292" t="str">
        <f>IF('1045Bd Stammdaten Mitarb.'!C64="","",'1045Bd Stammdaten Mitarb.'!C64)</f>
        <v/>
      </c>
      <c r="D75" s="293"/>
      <c r="E75" s="113"/>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5" t="str">
        <f t="shared" si="0"/>
        <v/>
      </c>
      <c r="AK75" s="116"/>
    </row>
    <row r="76" spans="1:37" s="65" customFormat="1" ht="30" customHeight="1">
      <c r="A76" s="291" t="str">
        <f>IF('1045Bd Stammdaten Mitarb.'!A65="","",'1045Bd Stammdaten Mitarb.'!A65)</f>
        <v/>
      </c>
      <c r="B76" s="292" t="str">
        <f>IF('1045Bd Stammdaten Mitarb.'!B65="","",'1045Bd Stammdaten Mitarb.'!B65)</f>
        <v/>
      </c>
      <c r="C76" s="292" t="str">
        <f>IF('1045Bd Stammdaten Mitarb.'!C65="","",'1045Bd Stammdaten Mitarb.'!C65)</f>
        <v/>
      </c>
      <c r="D76" s="293"/>
      <c r="E76" s="113"/>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5" t="str">
        <f t="shared" si="0"/>
        <v/>
      </c>
      <c r="AK76" s="116"/>
    </row>
    <row r="77" spans="1:37" s="65" customFormat="1" ht="30" customHeight="1">
      <c r="A77" s="291" t="str">
        <f>IF('1045Bd Stammdaten Mitarb.'!A66="","",'1045Bd Stammdaten Mitarb.'!A66)</f>
        <v/>
      </c>
      <c r="B77" s="292" t="str">
        <f>IF('1045Bd Stammdaten Mitarb.'!B66="","",'1045Bd Stammdaten Mitarb.'!B66)</f>
        <v/>
      </c>
      <c r="C77" s="292" t="str">
        <f>IF('1045Bd Stammdaten Mitarb.'!C66="","",'1045Bd Stammdaten Mitarb.'!C66)</f>
        <v/>
      </c>
      <c r="D77" s="293"/>
      <c r="E77" s="113"/>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5" t="str">
        <f t="shared" si="0"/>
        <v/>
      </c>
      <c r="AK77" s="116"/>
    </row>
    <row r="78" spans="1:37" s="65" customFormat="1" ht="30" customHeight="1">
      <c r="A78" s="291" t="str">
        <f>IF('1045Bd Stammdaten Mitarb.'!A67="","",'1045Bd Stammdaten Mitarb.'!A67)</f>
        <v/>
      </c>
      <c r="B78" s="292" t="str">
        <f>IF('1045Bd Stammdaten Mitarb.'!B67="","",'1045Bd Stammdaten Mitarb.'!B67)</f>
        <v/>
      </c>
      <c r="C78" s="292" t="str">
        <f>IF('1045Bd Stammdaten Mitarb.'!C67="","",'1045Bd Stammdaten Mitarb.'!C67)</f>
        <v/>
      </c>
      <c r="D78" s="293"/>
      <c r="E78" s="113"/>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5" t="str">
        <f t="shared" si="0"/>
        <v/>
      </c>
      <c r="AK78" s="116"/>
    </row>
    <row r="79" spans="1:37" s="65" customFormat="1" ht="30" customHeight="1">
      <c r="A79" s="291" t="str">
        <f>IF('1045Bd Stammdaten Mitarb.'!A68="","",'1045Bd Stammdaten Mitarb.'!A68)</f>
        <v/>
      </c>
      <c r="B79" s="292" t="str">
        <f>IF('1045Bd Stammdaten Mitarb.'!B68="","",'1045Bd Stammdaten Mitarb.'!B68)</f>
        <v/>
      </c>
      <c r="C79" s="292" t="str">
        <f>IF('1045Bd Stammdaten Mitarb.'!C68="","",'1045Bd Stammdaten Mitarb.'!C68)</f>
        <v/>
      </c>
      <c r="D79" s="293"/>
      <c r="E79" s="113"/>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5" t="str">
        <f t="shared" si="0"/>
        <v/>
      </c>
      <c r="AK79" s="116"/>
    </row>
    <row r="80" spans="1:37" s="65" customFormat="1" ht="30" customHeight="1">
      <c r="A80" s="291" t="str">
        <f>IF('1045Bd Stammdaten Mitarb.'!A69="","",'1045Bd Stammdaten Mitarb.'!A69)</f>
        <v/>
      </c>
      <c r="B80" s="292" t="str">
        <f>IF('1045Bd Stammdaten Mitarb.'!B69="","",'1045Bd Stammdaten Mitarb.'!B69)</f>
        <v/>
      </c>
      <c r="C80" s="292" t="str">
        <f>IF('1045Bd Stammdaten Mitarb.'!C69="","",'1045Bd Stammdaten Mitarb.'!C69)</f>
        <v/>
      </c>
      <c r="D80" s="293"/>
      <c r="E80" s="113"/>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5" t="str">
        <f t="shared" si="0"/>
        <v/>
      </c>
      <c r="AK80" s="116"/>
    </row>
    <row r="81" spans="1:37" s="65" customFormat="1" ht="30" customHeight="1">
      <c r="A81" s="291" t="str">
        <f>IF('1045Bd Stammdaten Mitarb.'!A70="","",'1045Bd Stammdaten Mitarb.'!A70)</f>
        <v/>
      </c>
      <c r="B81" s="292" t="str">
        <f>IF('1045Bd Stammdaten Mitarb.'!B70="","",'1045Bd Stammdaten Mitarb.'!B70)</f>
        <v/>
      </c>
      <c r="C81" s="292" t="str">
        <f>IF('1045Bd Stammdaten Mitarb.'!C70="","",'1045Bd Stammdaten Mitarb.'!C70)</f>
        <v/>
      </c>
      <c r="D81" s="293"/>
      <c r="E81" s="113"/>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5" t="str">
        <f t="shared" si="0"/>
        <v/>
      </c>
      <c r="AK81" s="116"/>
    </row>
    <row r="82" spans="1:37" s="65" customFormat="1" ht="30" customHeight="1">
      <c r="A82" s="291" t="str">
        <f>IF('1045Bd Stammdaten Mitarb.'!A71="","",'1045Bd Stammdaten Mitarb.'!A71)</f>
        <v/>
      </c>
      <c r="B82" s="292" t="str">
        <f>IF('1045Bd Stammdaten Mitarb.'!B71="","",'1045Bd Stammdaten Mitarb.'!B71)</f>
        <v/>
      </c>
      <c r="C82" s="292" t="str">
        <f>IF('1045Bd Stammdaten Mitarb.'!C71="","",'1045Bd Stammdaten Mitarb.'!C71)</f>
        <v/>
      </c>
      <c r="D82" s="293"/>
      <c r="E82" s="113"/>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5" t="str">
        <f t="shared" si="0"/>
        <v/>
      </c>
      <c r="AK82" s="116"/>
    </row>
    <row r="83" spans="1:37" s="65" customFormat="1" ht="30" customHeight="1">
      <c r="A83" s="291" t="str">
        <f>IF('1045Bd Stammdaten Mitarb.'!A72="","",'1045Bd Stammdaten Mitarb.'!A72)</f>
        <v/>
      </c>
      <c r="B83" s="292" t="str">
        <f>IF('1045Bd Stammdaten Mitarb.'!B72="","",'1045Bd Stammdaten Mitarb.'!B72)</f>
        <v/>
      </c>
      <c r="C83" s="292" t="str">
        <f>IF('1045Bd Stammdaten Mitarb.'!C72="","",'1045Bd Stammdaten Mitarb.'!C72)</f>
        <v/>
      </c>
      <c r="D83" s="293"/>
      <c r="E83" s="113"/>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5" t="str">
        <f t="shared" si="0"/>
        <v/>
      </c>
      <c r="AK83" s="116"/>
    </row>
    <row r="84" spans="1:37" s="65" customFormat="1" ht="30" customHeight="1">
      <c r="A84" s="291" t="str">
        <f>IF('1045Bd Stammdaten Mitarb.'!A73="","",'1045Bd Stammdaten Mitarb.'!A73)</f>
        <v/>
      </c>
      <c r="B84" s="292" t="str">
        <f>IF('1045Bd Stammdaten Mitarb.'!B73="","",'1045Bd Stammdaten Mitarb.'!B73)</f>
        <v/>
      </c>
      <c r="C84" s="292" t="str">
        <f>IF('1045Bd Stammdaten Mitarb.'!C73="","",'1045Bd Stammdaten Mitarb.'!C73)</f>
        <v/>
      </c>
      <c r="D84" s="293"/>
      <c r="E84" s="113"/>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5" t="str">
        <f t="shared" ref="AJ84:AJ117" si="1">IF(A84="","",SUM(E84:AI84))</f>
        <v/>
      </c>
      <c r="AK84" s="116"/>
    </row>
    <row r="85" spans="1:37" s="65" customFormat="1" ht="30" customHeight="1">
      <c r="A85" s="291" t="str">
        <f>IF('1045Bd Stammdaten Mitarb.'!A74="","",'1045Bd Stammdaten Mitarb.'!A74)</f>
        <v/>
      </c>
      <c r="B85" s="292" t="str">
        <f>IF('1045Bd Stammdaten Mitarb.'!B74="","",'1045Bd Stammdaten Mitarb.'!B74)</f>
        <v/>
      </c>
      <c r="C85" s="292" t="str">
        <f>IF('1045Bd Stammdaten Mitarb.'!C74="","",'1045Bd Stammdaten Mitarb.'!C74)</f>
        <v/>
      </c>
      <c r="D85" s="293"/>
      <c r="E85" s="113"/>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5" t="str">
        <f t="shared" si="1"/>
        <v/>
      </c>
      <c r="AK85" s="116"/>
    </row>
    <row r="86" spans="1:37" s="65" customFormat="1" ht="30" customHeight="1">
      <c r="A86" s="291" t="str">
        <f>IF('1045Bd Stammdaten Mitarb.'!A75="","",'1045Bd Stammdaten Mitarb.'!A75)</f>
        <v/>
      </c>
      <c r="B86" s="292" t="str">
        <f>IF('1045Bd Stammdaten Mitarb.'!B75="","",'1045Bd Stammdaten Mitarb.'!B75)</f>
        <v/>
      </c>
      <c r="C86" s="292" t="str">
        <f>IF('1045Bd Stammdaten Mitarb.'!C75="","",'1045Bd Stammdaten Mitarb.'!C75)</f>
        <v/>
      </c>
      <c r="D86" s="293"/>
      <c r="E86" s="113"/>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5" t="str">
        <f t="shared" si="1"/>
        <v/>
      </c>
      <c r="AK86" s="116"/>
    </row>
    <row r="87" spans="1:37" s="65" customFormat="1" ht="30" customHeight="1">
      <c r="A87" s="291" t="str">
        <f>IF('1045Bd Stammdaten Mitarb.'!A76="","",'1045Bd Stammdaten Mitarb.'!A76)</f>
        <v/>
      </c>
      <c r="B87" s="292" t="str">
        <f>IF('1045Bd Stammdaten Mitarb.'!B76="","",'1045Bd Stammdaten Mitarb.'!B76)</f>
        <v/>
      </c>
      <c r="C87" s="292" t="str">
        <f>IF('1045Bd Stammdaten Mitarb.'!C76="","",'1045Bd Stammdaten Mitarb.'!C76)</f>
        <v/>
      </c>
      <c r="D87" s="293"/>
      <c r="E87" s="113"/>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5" t="str">
        <f t="shared" si="1"/>
        <v/>
      </c>
      <c r="AK87" s="116"/>
    </row>
    <row r="88" spans="1:37" s="65" customFormat="1" ht="30" customHeight="1">
      <c r="A88" s="291" t="str">
        <f>IF('1045Bd Stammdaten Mitarb.'!A77="","",'1045Bd Stammdaten Mitarb.'!A77)</f>
        <v/>
      </c>
      <c r="B88" s="292" t="str">
        <f>IF('1045Bd Stammdaten Mitarb.'!B77="","",'1045Bd Stammdaten Mitarb.'!B77)</f>
        <v/>
      </c>
      <c r="C88" s="292" t="str">
        <f>IF('1045Bd Stammdaten Mitarb.'!C77="","",'1045Bd Stammdaten Mitarb.'!C77)</f>
        <v/>
      </c>
      <c r="D88" s="293"/>
      <c r="E88" s="113"/>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5" t="str">
        <f t="shared" si="1"/>
        <v/>
      </c>
      <c r="AK88" s="116"/>
    </row>
    <row r="89" spans="1:37" s="65" customFormat="1" ht="30" customHeight="1">
      <c r="A89" s="291" t="str">
        <f>IF('1045Bd Stammdaten Mitarb.'!A78="","",'1045Bd Stammdaten Mitarb.'!A78)</f>
        <v/>
      </c>
      <c r="B89" s="292" t="str">
        <f>IF('1045Bd Stammdaten Mitarb.'!B78="","",'1045Bd Stammdaten Mitarb.'!B78)</f>
        <v/>
      </c>
      <c r="C89" s="292" t="str">
        <f>IF('1045Bd Stammdaten Mitarb.'!C78="","",'1045Bd Stammdaten Mitarb.'!C78)</f>
        <v/>
      </c>
      <c r="D89" s="293"/>
      <c r="E89" s="113"/>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5" t="str">
        <f t="shared" si="1"/>
        <v/>
      </c>
      <c r="AK89" s="116"/>
    </row>
    <row r="90" spans="1:37" s="65" customFormat="1" ht="30" customHeight="1">
      <c r="A90" s="291" t="str">
        <f>IF('1045Bd Stammdaten Mitarb.'!A79="","",'1045Bd Stammdaten Mitarb.'!A79)</f>
        <v/>
      </c>
      <c r="B90" s="292" t="str">
        <f>IF('1045Bd Stammdaten Mitarb.'!B79="","",'1045Bd Stammdaten Mitarb.'!B79)</f>
        <v/>
      </c>
      <c r="C90" s="292" t="str">
        <f>IF('1045Bd Stammdaten Mitarb.'!C79="","",'1045Bd Stammdaten Mitarb.'!C79)</f>
        <v/>
      </c>
      <c r="D90" s="293"/>
      <c r="E90" s="113"/>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5" t="str">
        <f t="shared" si="1"/>
        <v/>
      </c>
      <c r="AK90" s="116"/>
    </row>
    <row r="91" spans="1:37" s="65" customFormat="1" ht="30" customHeight="1">
      <c r="A91" s="291" t="str">
        <f>IF('1045Bd Stammdaten Mitarb.'!A80="","",'1045Bd Stammdaten Mitarb.'!A80)</f>
        <v/>
      </c>
      <c r="B91" s="292" t="str">
        <f>IF('1045Bd Stammdaten Mitarb.'!B80="","",'1045Bd Stammdaten Mitarb.'!B80)</f>
        <v/>
      </c>
      <c r="C91" s="292" t="str">
        <f>IF('1045Bd Stammdaten Mitarb.'!C80="","",'1045Bd Stammdaten Mitarb.'!C80)</f>
        <v/>
      </c>
      <c r="D91" s="293"/>
      <c r="E91" s="113"/>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5" t="str">
        <f t="shared" si="1"/>
        <v/>
      </c>
      <c r="AK91" s="116"/>
    </row>
    <row r="92" spans="1:37" s="65" customFormat="1" ht="30" customHeight="1">
      <c r="A92" s="291" t="str">
        <f>IF('1045Bd Stammdaten Mitarb.'!A81="","",'1045Bd Stammdaten Mitarb.'!A81)</f>
        <v/>
      </c>
      <c r="B92" s="292" t="str">
        <f>IF('1045Bd Stammdaten Mitarb.'!B81="","",'1045Bd Stammdaten Mitarb.'!B81)</f>
        <v/>
      </c>
      <c r="C92" s="292" t="str">
        <f>IF('1045Bd Stammdaten Mitarb.'!C81="","",'1045Bd Stammdaten Mitarb.'!C81)</f>
        <v/>
      </c>
      <c r="D92" s="293"/>
      <c r="E92" s="113"/>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5" t="str">
        <f t="shared" si="1"/>
        <v/>
      </c>
      <c r="AK92" s="116"/>
    </row>
    <row r="93" spans="1:37" s="65" customFormat="1" ht="30" customHeight="1">
      <c r="A93" s="291" t="str">
        <f>IF('1045Bd Stammdaten Mitarb.'!A82="","",'1045Bd Stammdaten Mitarb.'!A82)</f>
        <v/>
      </c>
      <c r="B93" s="292" t="str">
        <f>IF('1045Bd Stammdaten Mitarb.'!B82="","",'1045Bd Stammdaten Mitarb.'!B82)</f>
        <v/>
      </c>
      <c r="C93" s="292" t="str">
        <f>IF('1045Bd Stammdaten Mitarb.'!C82="","",'1045Bd Stammdaten Mitarb.'!C82)</f>
        <v/>
      </c>
      <c r="D93" s="293"/>
      <c r="E93" s="113"/>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5" t="str">
        <f t="shared" si="1"/>
        <v/>
      </c>
      <c r="AK93" s="116"/>
    </row>
    <row r="94" spans="1:37" s="65" customFormat="1" ht="30" customHeight="1">
      <c r="A94" s="291" t="str">
        <f>IF('1045Bd Stammdaten Mitarb.'!A83="","",'1045Bd Stammdaten Mitarb.'!A83)</f>
        <v/>
      </c>
      <c r="B94" s="292" t="str">
        <f>IF('1045Bd Stammdaten Mitarb.'!B83="","",'1045Bd Stammdaten Mitarb.'!B83)</f>
        <v/>
      </c>
      <c r="C94" s="292" t="str">
        <f>IF('1045Bd Stammdaten Mitarb.'!C83="","",'1045Bd Stammdaten Mitarb.'!C83)</f>
        <v/>
      </c>
      <c r="D94" s="293"/>
      <c r="E94" s="113"/>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5" t="str">
        <f t="shared" si="1"/>
        <v/>
      </c>
      <c r="AK94" s="116"/>
    </row>
    <row r="95" spans="1:37" s="65" customFormat="1" ht="30" customHeight="1">
      <c r="A95" s="291" t="str">
        <f>IF('1045Bd Stammdaten Mitarb.'!A84="","",'1045Bd Stammdaten Mitarb.'!A84)</f>
        <v/>
      </c>
      <c r="B95" s="292" t="str">
        <f>IF('1045Bd Stammdaten Mitarb.'!B84="","",'1045Bd Stammdaten Mitarb.'!B84)</f>
        <v/>
      </c>
      <c r="C95" s="292" t="str">
        <f>IF('1045Bd Stammdaten Mitarb.'!C84="","",'1045Bd Stammdaten Mitarb.'!C84)</f>
        <v/>
      </c>
      <c r="D95" s="293"/>
      <c r="E95" s="113"/>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5" t="str">
        <f t="shared" si="1"/>
        <v/>
      </c>
      <c r="AK95" s="116"/>
    </row>
    <row r="96" spans="1:37" s="65" customFormat="1" ht="30" customHeight="1">
      <c r="A96" s="291" t="str">
        <f>IF('1045Bd Stammdaten Mitarb.'!A85="","",'1045Bd Stammdaten Mitarb.'!A85)</f>
        <v/>
      </c>
      <c r="B96" s="292" t="str">
        <f>IF('1045Bd Stammdaten Mitarb.'!B85="","",'1045Bd Stammdaten Mitarb.'!B85)</f>
        <v/>
      </c>
      <c r="C96" s="292" t="str">
        <f>IF('1045Bd Stammdaten Mitarb.'!C85="","",'1045Bd Stammdaten Mitarb.'!C85)</f>
        <v/>
      </c>
      <c r="D96" s="293"/>
      <c r="E96" s="113"/>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5" t="str">
        <f t="shared" si="1"/>
        <v/>
      </c>
      <c r="AK96" s="116"/>
    </row>
    <row r="97" spans="1:37" s="65" customFormat="1" ht="30" customHeight="1">
      <c r="A97" s="291" t="str">
        <f>IF('1045Bd Stammdaten Mitarb.'!A86="","",'1045Bd Stammdaten Mitarb.'!A86)</f>
        <v/>
      </c>
      <c r="B97" s="292" t="str">
        <f>IF('1045Bd Stammdaten Mitarb.'!B86="","",'1045Bd Stammdaten Mitarb.'!B86)</f>
        <v/>
      </c>
      <c r="C97" s="292" t="str">
        <f>IF('1045Bd Stammdaten Mitarb.'!C86="","",'1045Bd Stammdaten Mitarb.'!C86)</f>
        <v/>
      </c>
      <c r="D97" s="293"/>
      <c r="E97" s="113"/>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5" t="str">
        <f t="shared" si="1"/>
        <v/>
      </c>
      <c r="AK97" s="116"/>
    </row>
    <row r="98" spans="1:37" s="65" customFormat="1" ht="30" customHeight="1">
      <c r="A98" s="291" t="str">
        <f>IF('1045Bd Stammdaten Mitarb.'!A87="","",'1045Bd Stammdaten Mitarb.'!A87)</f>
        <v/>
      </c>
      <c r="B98" s="292" t="str">
        <f>IF('1045Bd Stammdaten Mitarb.'!B87="","",'1045Bd Stammdaten Mitarb.'!B87)</f>
        <v/>
      </c>
      <c r="C98" s="292" t="str">
        <f>IF('1045Bd Stammdaten Mitarb.'!C87="","",'1045Bd Stammdaten Mitarb.'!C87)</f>
        <v/>
      </c>
      <c r="D98" s="293"/>
      <c r="E98" s="113"/>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5" t="str">
        <f t="shared" si="1"/>
        <v/>
      </c>
      <c r="AK98" s="116"/>
    </row>
    <row r="99" spans="1:37" s="65" customFormat="1" ht="30" customHeight="1">
      <c r="A99" s="291" t="str">
        <f>IF('1045Bd Stammdaten Mitarb.'!A88="","",'1045Bd Stammdaten Mitarb.'!A88)</f>
        <v/>
      </c>
      <c r="B99" s="292" t="str">
        <f>IF('1045Bd Stammdaten Mitarb.'!B88="","",'1045Bd Stammdaten Mitarb.'!B88)</f>
        <v/>
      </c>
      <c r="C99" s="292" t="str">
        <f>IF('1045Bd Stammdaten Mitarb.'!C88="","",'1045Bd Stammdaten Mitarb.'!C88)</f>
        <v/>
      </c>
      <c r="D99" s="293"/>
      <c r="E99" s="113"/>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5" t="str">
        <f t="shared" si="1"/>
        <v/>
      </c>
      <c r="AK99" s="116"/>
    </row>
    <row r="100" spans="1:37" s="65" customFormat="1" ht="30" customHeight="1">
      <c r="A100" s="291" t="str">
        <f>IF('1045Bd Stammdaten Mitarb.'!A89="","",'1045Bd Stammdaten Mitarb.'!A89)</f>
        <v/>
      </c>
      <c r="B100" s="292" t="str">
        <f>IF('1045Bd Stammdaten Mitarb.'!B89="","",'1045Bd Stammdaten Mitarb.'!B89)</f>
        <v/>
      </c>
      <c r="C100" s="292" t="str">
        <f>IF('1045Bd Stammdaten Mitarb.'!C89="","",'1045Bd Stammdaten Mitarb.'!C89)</f>
        <v/>
      </c>
      <c r="D100" s="293"/>
      <c r="E100" s="113"/>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5" t="str">
        <f t="shared" si="1"/>
        <v/>
      </c>
      <c r="AK100" s="116"/>
    </row>
    <row r="101" spans="1:37" s="65" customFormat="1" ht="30" customHeight="1">
      <c r="A101" s="291" t="str">
        <f>IF('1045Bd Stammdaten Mitarb.'!A90="","",'1045Bd Stammdaten Mitarb.'!A90)</f>
        <v/>
      </c>
      <c r="B101" s="292" t="str">
        <f>IF('1045Bd Stammdaten Mitarb.'!B90="","",'1045Bd Stammdaten Mitarb.'!B90)</f>
        <v/>
      </c>
      <c r="C101" s="292" t="str">
        <f>IF('1045Bd Stammdaten Mitarb.'!C90="","",'1045Bd Stammdaten Mitarb.'!C90)</f>
        <v/>
      </c>
      <c r="D101" s="293"/>
      <c r="E101" s="113"/>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5" t="str">
        <f t="shared" si="1"/>
        <v/>
      </c>
      <c r="AK101" s="116"/>
    </row>
    <row r="102" spans="1:37" s="65" customFormat="1" ht="30" customHeight="1">
      <c r="A102" s="291" t="str">
        <f>IF('1045Bd Stammdaten Mitarb.'!A91="","",'1045Bd Stammdaten Mitarb.'!A91)</f>
        <v/>
      </c>
      <c r="B102" s="292" t="str">
        <f>IF('1045Bd Stammdaten Mitarb.'!B91="","",'1045Bd Stammdaten Mitarb.'!B91)</f>
        <v/>
      </c>
      <c r="C102" s="292" t="str">
        <f>IF('1045Bd Stammdaten Mitarb.'!C91="","",'1045Bd Stammdaten Mitarb.'!C91)</f>
        <v/>
      </c>
      <c r="D102" s="293"/>
      <c r="E102" s="113"/>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5" t="str">
        <f t="shared" si="1"/>
        <v/>
      </c>
      <c r="AK102" s="116"/>
    </row>
    <row r="103" spans="1:37" s="65" customFormat="1" ht="30" customHeight="1">
      <c r="A103" s="291" t="str">
        <f>IF('1045Bd Stammdaten Mitarb.'!A92="","",'1045Bd Stammdaten Mitarb.'!A92)</f>
        <v/>
      </c>
      <c r="B103" s="292" t="str">
        <f>IF('1045Bd Stammdaten Mitarb.'!B92="","",'1045Bd Stammdaten Mitarb.'!B92)</f>
        <v/>
      </c>
      <c r="C103" s="292" t="str">
        <f>IF('1045Bd Stammdaten Mitarb.'!C92="","",'1045Bd Stammdaten Mitarb.'!C92)</f>
        <v/>
      </c>
      <c r="D103" s="293"/>
      <c r="E103" s="113"/>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5" t="str">
        <f t="shared" si="1"/>
        <v/>
      </c>
      <c r="AK103" s="116"/>
    </row>
    <row r="104" spans="1:37" s="65" customFormat="1" ht="30" customHeight="1">
      <c r="A104" s="291" t="str">
        <f>IF('1045Bd Stammdaten Mitarb.'!A93="","",'1045Bd Stammdaten Mitarb.'!A93)</f>
        <v/>
      </c>
      <c r="B104" s="292" t="str">
        <f>IF('1045Bd Stammdaten Mitarb.'!B93="","",'1045Bd Stammdaten Mitarb.'!B93)</f>
        <v/>
      </c>
      <c r="C104" s="292" t="str">
        <f>IF('1045Bd Stammdaten Mitarb.'!C93="","",'1045Bd Stammdaten Mitarb.'!C93)</f>
        <v/>
      </c>
      <c r="D104" s="293"/>
      <c r="E104" s="113"/>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5" t="str">
        <f t="shared" si="1"/>
        <v/>
      </c>
      <c r="AK104" s="116"/>
    </row>
    <row r="105" spans="1:37" s="65" customFormat="1" ht="30" customHeight="1">
      <c r="A105" s="291" t="str">
        <f>IF('1045Bd Stammdaten Mitarb.'!A94="","",'1045Bd Stammdaten Mitarb.'!A94)</f>
        <v/>
      </c>
      <c r="B105" s="292" t="str">
        <f>IF('1045Bd Stammdaten Mitarb.'!B94="","",'1045Bd Stammdaten Mitarb.'!B94)</f>
        <v/>
      </c>
      <c r="C105" s="292" t="str">
        <f>IF('1045Bd Stammdaten Mitarb.'!C94="","",'1045Bd Stammdaten Mitarb.'!C94)</f>
        <v/>
      </c>
      <c r="D105" s="293"/>
      <c r="E105" s="113"/>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5" t="str">
        <f t="shared" si="1"/>
        <v/>
      </c>
      <c r="AK105" s="116"/>
    </row>
    <row r="106" spans="1:37" s="65" customFormat="1" ht="30" customHeight="1">
      <c r="A106" s="291" t="str">
        <f>IF('1045Bd Stammdaten Mitarb.'!A95="","",'1045Bd Stammdaten Mitarb.'!A95)</f>
        <v/>
      </c>
      <c r="B106" s="292" t="str">
        <f>IF('1045Bd Stammdaten Mitarb.'!B95="","",'1045Bd Stammdaten Mitarb.'!B95)</f>
        <v/>
      </c>
      <c r="C106" s="292" t="str">
        <f>IF('1045Bd Stammdaten Mitarb.'!C95="","",'1045Bd Stammdaten Mitarb.'!C95)</f>
        <v/>
      </c>
      <c r="D106" s="293"/>
      <c r="E106" s="113"/>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5" t="str">
        <f t="shared" si="1"/>
        <v/>
      </c>
      <c r="AK106" s="116"/>
    </row>
    <row r="107" spans="1:37" s="65" customFormat="1" ht="30" customHeight="1">
      <c r="A107" s="291" t="str">
        <f>IF('1045Bd Stammdaten Mitarb.'!A96="","",'1045Bd Stammdaten Mitarb.'!A96)</f>
        <v/>
      </c>
      <c r="B107" s="292" t="str">
        <f>IF('1045Bd Stammdaten Mitarb.'!B96="","",'1045Bd Stammdaten Mitarb.'!B96)</f>
        <v/>
      </c>
      <c r="C107" s="292" t="str">
        <f>IF('1045Bd Stammdaten Mitarb.'!C96="","",'1045Bd Stammdaten Mitarb.'!C96)</f>
        <v/>
      </c>
      <c r="D107" s="293"/>
      <c r="E107" s="113"/>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5" t="str">
        <f t="shared" si="1"/>
        <v/>
      </c>
      <c r="AK107" s="116"/>
    </row>
    <row r="108" spans="1:37" s="65" customFormat="1" ht="30" customHeight="1">
      <c r="A108" s="291" t="str">
        <f>IF('1045Bd Stammdaten Mitarb.'!A97="","",'1045Bd Stammdaten Mitarb.'!A97)</f>
        <v/>
      </c>
      <c r="B108" s="292" t="str">
        <f>IF('1045Bd Stammdaten Mitarb.'!B97="","",'1045Bd Stammdaten Mitarb.'!B97)</f>
        <v/>
      </c>
      <c r="C108" s="292" t="str">
        <f>IF('1045Bd Stammdaten Mitarb.'!C97="","",'1045Bd Stammdaten Mitarb.'!C97)</f>
        <v/>
      </c>
      <c r="D108" s="293"/>
      <c r="E108" s="113"/>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5" t="str">
        <f t="shared" si="1"/>
        <v/>
      </c>
      <c r="AK108" s="116"/>
    </row>
    <row r="109" spans="1:37" s="65" customFormat="1" ht="30" customHeight="1">
      <c r="A109" s="291" t="str">
        <f>IF('1045Bd Stammdaten Mitarb.'!A98="","",'1045Bd Stammdaten Mitarb.'!A98)</f>
        <v/>
      </c>
      <c r="B109" s="292" t="str">
        <f>IF('1045Bd Stammdaten Mitarb.'!B98="","",'1045Bd Stammdaten Mitarb.'!B98)</f>
        <v/>
      </c>
      <c r="C109" s="292" t="str">
        <f>IF('1045Bd Stammdaten Mitarb.'!C98="","",'1045Bd Stammdaten Mitarb.'!C98)</f>
        <v/>
      </c>
      <c r="D109" s="293"/>
      <c r="E109" s="113"/>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5" t="str">
        <f t="shared" si="1"/>
        <v/>
      </c>
      <c r="AK109" s="116"/>
    </row>
    <row r="110" spans="1:37" s="65" customFormat="1" ht="30" customHeight="1">
      <c r="A110" s="291" t="str">
        <f>IF('1045Bd Stammdaten Mitarb.'!A99="","",'1045Bd Stammdaten Mitarb.'!A99)</f>
        <v/>
      </c>
      <c r="B110" s="292" t="str">
        <f>IF('1045Bd Stammdaten Mitarb.'!B99="","",'1045Bd Stammdaten Mitarb.'!B99)</f>
        <v/>
      </c>
      <c r="C110" s="292" t="str">
        <f>IF('1045Bd Stammdaten Mitarb.'!C99="","",'1045Bd Stammdaten Mitarb.'!C99)</f>
        <v/>
      </c>
      <c r="D110" s="293"/>
      <c r="E110" s="113"/>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5" t="str">
        <f t="shared" si="1"/>
        <v/>
      </c>
      <c r="AK110" s="116"/>
    </row>
    <row r="111" spans="1:37" s="65" customFormat="1" ht="30" customHeight="1">
      <c r="A111" s="291" t="str">
        <f>IF('1045Bd Stammdaten Mitarb.'!A100="","",'1045Bd Stammdaten Mitarb.'!A100)</f>
        <v/>
      </c>
      <c r="B111" s="292" t="str">
        <f>IF('1045Bd Stammdaten Mitarb.'!B100="","",'1045Bd Stammdaten Mitarb.'!B100)</f>
        <v/>
      </c>
      <c r="C111" s="292" t="str">
        <f>IF('1045Bd Stammdaten Mitarb.'!C100="","",'1045Bd Stammdaten Mitarb.'!C100)</f>
        <v/>
      </c>
      <c r="D111" s="293"/>
      <c r="E111" s="113"/>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5" t="str">
        <f t="shared" si="1"/>
        <v/>
      </c>
      <c r="AK111" s="116"/>
    </row>
    <row r="112" spans="1:37" s="65" customFormat="1" ht="30" customHeight="1">
      <c r="A112" s="291" t="str">
        <f>IF('1045Bd Stammdaten Mitarb.'!A101="","",'1045Bd Stammdaten Mitarb.'!A101)</f>
        <v/>
      </c>
      <c r="B112" s="292" t="str">
        <f>IF('1045Bd Stammdaten Mitarb.'!B101="","",'1045Bd Stammdaten Mitarb.'!B101)</f>
        <v/>
      </c>
      <c r="C112" s="292" t="str">
        <f>IF('1045Bd Stammdaten Mitarb.'!C101="","",'1045Bd Stammdaten Mitarb.'!C101)</f>
        <v/>
      </c>
      <c r="D112" s="293"/>
      <c r="E112" s="113"/>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5" t="str">
        <f t="shared" si="1"/>
        <v/>
      </c>
      <c r="AK112" s="116"/>
    </row>
    <row r="113" spans="1:37" s="65" customFormat="1" ht="30" customHeight="1">
      <c r="A113" s="291" t="str">
        <f>IF('1045Bd Stammdaten Mitarb.'!A102="","",'1045Bd Stammdaten Mitarb.'!A102)</f>
        <v/>
      </c>
      <c r="B113" s="292" t="str">
        <f>IF('1045Bd Stammdaten Mitarb.'!B102="","",'1045Bd Stammdaten Mitarb.'!B102)</f>
        <v/>
      </c>
      <c r="C113" s="292" t="str">
        <f>IF('1045Bd Stammdaten Mitarb.'!C102="","",'1045Bd Stammdaten Mitarb.'!C102)</f>
        <v/>
      </c>
      <c r="D113" s="293"/>
      <c r="E113" s="113"/>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5" t="str">
        <f t="shared" si="1"/>
        <v/>
      </c>
      <c r="AK113" s="116"/>
    </row>
    <row r="114" spans="1:37" s="65" customFormat="1" ht="30" customHeight="1">
      <c r="A114" s="291" t="str">
        <f>IF('1045Bd Stammdaten Mitarb.'!A103="","",'1045Bd Stammdaten Mitarb.'!A103)</f>
        <v/>
      </c>
      <c r="B114" s="292" t="str">
        <f>IF('1045Bd Stammdaten Mitarb.'!B103="","",'1045Bd Stammdaten Mitarb.'!B103)</f>
        <v/>
      </c>
      <c r="C114" s="292" t="str">
        <f>IF('1045Bd Stammdaten Mitarb.'!C103="","",'1045Bd Stammdaten Mitarb.'!C103)</f>
        <v/>
      </c>
      <c r="D114" s="293"/>
      <c r="E114" s="113"/>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5" t="str">
        <f t="shared" si="1"/>
        <v/>
      </c>
      <c r="AK114" s="116"/>
    </row>
    <row r="115" spans="1:37" s="65" customFormat="1" ht="30" customHeight="1">
      <c r="A115" s="291" t="str">
        <f>IF('1045Bd Stammdaten Mitarb.'!A104="","",'1045Bd Stammdaten Mitarb.'!A104)</f>
        <v/>
      </c>
      <c r="B115" s="292" t="str">
        <f>IF('1045Bd Stammdaten Mitarb.'!B104="","",'1045Bd Stammdaten Mitarb.'!B104)</f>
        <v/>
      </c>
      <c r="C115" s="292" t="str">
        <f>IF('1045Bd Stammdaten Mitarb.'!C104="","",'1045Bd Stammdaten Mitarb.'!C104)</f>
        <v/>
      </c>
      <c r="D115" s="293"/>
      <c r="E115" s="113"/>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5" t="str">
        <f t="shared" si="1"/>
        <v/>
      </c>
      <c r="AK115" s="116"/>
    </row>
    <row r="116" spans="1:37" s="65" customFormat="1" ht="30" customHeight="1">
      <c r="A116" s="291" t="str">
        <f>IF('1045Bd Stammdaten Mitarb.'!A105="","",'1045Bd Stammdaten Mitarb.'!A105)</f>
        <v/>
      </c>
      <c r="B116" s="292" t="str">
        <f>IF('1045Bd Stammdaten Mitarb.'!B105="","",'1045Bd Stammdaten Mitarb.'!B105)</f>
        <v/>
      </c>
      <c r="C116" s="292" t="str">
        <f>IF('1045Bd Stammdaten Mitarb.'!C105="","",'1045Bd Stammdaten Mitarb.'!C105)</f>
        <v/>
      </c>
      <c r="D116" s="293"/>
      <c r="E116" s="113"/>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5" t="str">
        <f t="shared" si="1"/>
        <v/>
      </c>
      <c r="AK116" s="116"/>
    </row>
    <row r="117" spans="1:37" s="65" customFormat="1" ht="30" customHeight="1">
      <c r="A117" s="291" t="str">
        <f>IF('1045Bd Stammdaten Mitarb.'!A106="","",'1045Bd Stammdaten Mitarb.'!A106)</f>
        <v/>
      </c>
      <c r="B117" s="292" t="str">
        <f>IF('1045Bd Stammdaten Mitarb.'!B106="","",'1045Bd Stammdaten Mitarb.'!B106)</f>
        <v/>
      </c>
      <c r="C117" s="292" t="str">
        <f>IF('1045Bd Stammdaten Mitarb.'!C106="","",'1045Bd Stammdaten Mitarb.'!C106)</f>
        <v/>
      </c>
      <c r="D117" s="293"/>
      <c r="E117" s="113"/>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5" t="str">
        <f t="shared" si="1"/>
        <v/>
      </c>
      <c r="AK117" s="116"/>
    </row>
    <row r="118" spans="1:37" s="65" customFormat="1" ht="30" customHeight="1">
      <c r="A118" s="291" t="str">
        <f>IF('1045Bd Stammdaten Mitarb.'!A107="","",'1045Bd Stammdaten Mitarb.'!A107)</f>
        <v/>
      </c>
      <c r="B118" s="292" t="str">
        <f>IF('1045Bd Stammdaten Mitarb.'!B107="","",'1045Bd Stammdaten Mitarb.'!B107)</f>
        <v/>
      </c>
      <c r="C118" s="292" t="str">
        <f>IF('1045Bd Stammdaten Mitarb.'!C107="","",'1045Bd Stammdaten Mitarb.'!C107)</f>
        <v/>
      </c>
      <c r="D118" s="293"/>
      <c r="E118" s="113"/>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5" t="str">
        <f t="shared" ref="AJ118:AJ181" si="2">IF(A118="","",SUM(E118:AI118))</f>
        <v/>
      </c>
      <c r="AK118" s="116"/>
    </row>
    <row r="119" spans="1:37" s="65" customFormat="1" ht="30" customHeight="1">
      <c r="A119" s="291" t="str">
        <f>IF('1045Bd Stammdaten Mitarb.'!A108="","",'1045Bd Stammdaten Mitarb.'!A108)</f>
        <v/>
      </c>
      <c r="B119" s="292" t="str">
        <f>IF('1045Bd Stammdaten Mitarb.'!B108="","",'1045Bd Stammdaten Mitarb.'!B108)</f>
        <v/>
      </c>
      <c r="C119" s="292" t="str">
        <f>IF('1045Bd Stammdaten Mitarb.'!C108="","",'1045Bd Stammdaten Mitarb.'!C108)</f>
        <v/>
      </c>
      <c r="D119" s="293"/>
      <c r="E119" s="113"/>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5" t="str">
        <f t="shared" si="2"/>
        <v/>
      </c>
      <c r="AK119" s="116"/>
    </row>
    <row r="120" spans="1:37" s="65" customFormat="1" ht="30" customHeight="1">
      <c r="A120" s="291" t="str">
        <f>IF('1045Bd Stammdaten Mitarb.'!A109="","",'1045Bd Stammdaten Mitarb.'!A109)</f>
        <v/>
      </c>
      <c r="B120" s="292" t="str">
        <f>IF('1045Bd Stammdaten Mitarb.'!B109="","",'1045Bd Stammdaten Mitarb.'!B109)</f>
        <v/>
      </c>
      <c r="C120" s="292" t="str">
        <f>IF('1045Bd Stammdaten Mitarb.'!C109="","",'1045Bd Stammdaten Mitarb.'!C109)</f>
        <v/>
      </c>
      <c r="D120" s="293"/>
      <c r="E120" s="113"/>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5" t="str">
        <f t="shared" si="2"/>
        <v/>
      </c>
      <c r="AK120" s="116"/>
    </row>
    <row r="121" spans="1:37" s="65" customFormat="1" ht="30" customHeight="1">
      <c r="A121" s="291" t="str">
        <f>IF('1045Bd Stammdaten Mitarb.'!A110="","",'1045Bd Stammdaten Mitarb.'!A110)</f>
        <v/>
      </c>
      <c r="B121" s="292" t="str">
        <f>IF('1045Bd Stammdaten Mitarb.'!B110="","",'1045Bd Stammdaten Mitarb.'!B110)</f>
        <v/>
      </c>
      <c r="C121" s="292" t="str">
        <f>IF('1045Bd Stammdaten Mitarb.'!C110="","",'1045Bd Stammdaten Mitarb.'!C110)</f>
        <v/>
      </c>
      <c r="D121" s="293"/>
      <c r="E121" s="113"/>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5" t="str">
        <f t="shared" si="2"/>
        <v/>
      </c>
      <c r="AK121" s="116"/>
    </row>
    <row r="122" spans="1:37" s="65" customFormat="1" ht="30" customHeight="1">
      <c r="A122" s="291" t="str">
        <f>IF('1045Bd Stammdaten Mitarb.'!A111="","",'1045Bd Stammdaten Mitarb.'!A111)</f>
        <v/>
      </c>
      <c r="B122" s="292" t="str">
        <f>IF('1045Bd Stammdaten Mitarb.'!B111="","",'1045Bd Stammdaten Mitarb.'!B111)</f>
        <v/>
      </c>
      <c r="C122" s="292" t="str">
        <f>IF('1045Bd Stammdaten Mitarb.'!C111="","",'1045Bd Stammdaten Mitarb.'!C111)</f>
        <v/>
      </c>
      <c r="D122" s="293"/>
      <c r="E122" s="113"/>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5" t="str">
        <f t="shared" si="2"/>
        <v/>
      </c>
      <c r="AK122" s="116"/>
    </row>
    <row r="123" spans="1:37" s="65" customFormat="1" ht="30" customHeight="1">
      <c r="A123" s="291" t="str">
        <f>IF('1045Bd Stammdaten Mitarb.'!A112="","",'1045Bd Stammdaten Mitarb.'!A112)</f>
        <v/>
      </c>
      <c r="B123" s="292" t="str">
        <f>IF('1045Bd Stammdaten Mitarb.'!B112="","",'1045Bd Stammdaten Mitarb.'!B112)</f>
        <v/>
      </c>
      <c r="C123" s="292" t="str">
        <f>IF('1045Bd Stammdaten Mitarb.'!C112="","",'1045Bd Stammdaten Mitarb.'!C112)</f>
        <v/>
      </c>
      <c r="D123" s="293"/>
      <c r="E123" s="113"/>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5" t="str">
        <f t="shared" si="2"/>
        <v/>
      </c>
      <c r="AK123" s="116"/>
    </row>
    <row r="124" spans="1:37" s="65" customFormat="1" ht="30" customHeight="1">
      <c r="A124" s="291" t="str">
        <f>IF('1045Bd Stammdaten Mitarb.'!A113="","",'1045Bd Stammdaten Mitarb.'!A113)</f>
        <v/>
      </c>
      <c r="B124" s="292" t="str">
        <f>IF('1045Bd Stammdaten Mitarb.'!B113="","",'1045Bd Stammdaten Mitarb.'!B113)</f>
        <v/>
      </c>
      <c r="C124" s="292" t="str">
        <f>IF('1045Bd Stammdaten Mitarb.'!C113="","",'1045Bd Stammdaten Mitarb.'!C113)</f>
        <v/>
      </c>
      <c r="D124" s="293"/>
      <c r="E124" s="113"/>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5" t="str">
        <f t="shared" si="2"/>
        <v/>
      </c>
      <c r="AK124" s="116"/>
    </row>
    <row r="125" spans="1:37" s="65" customFormat="1" ht="30" customHeight="1">
      <c r="A125" s="291" t="str">
        <f>IF('1045Bd Stammdaten Mitarb.'!A114="","",'1045Bd Stammdaten Mitarb.'!A114)</f>
        <v/>
      </c>
      <c r="B125" s="292" t="str">
        <f>IF('1045Bd Stammdaten Mitarb.'!B114="","",'1045Bd Stammdaten Mitarb.'!B114)</f>
        <v/>
      </c>
      <c r="C125" s="292" t="str">
        <f>IF('1045Bd Stammdaten Mitarb.'!C114="","",'1045Bd Stammdaten Mitarb.'!C114)</f>
        <v/>
      </c>
      <c r="D125" s="293"/>
      <c r="E125" s="113"/>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5" t="str">
        <f t="shared" si="2"/>
        <v/>
      </c>
      <c r="AK125" s="116"/>
    </row>
    <row r="126" spans="1:37" s="65" customFormat="1" ht="30" customHeight="1">
      <c r="A126" s="291" t="str">
        <f>IF('1045Bd Stammdaten Mitarb.'!A115="","",'1045Bd Stammdaten Mitarb.'!A115)</f>
        <v/>
      </c>
      <c r="B126" s="292" t="str">
        <f>IF('1045Bd Stammdaten Mitarb.'!B115="","",'1045Bd Stammdaten Mitarb.'!B115)</f>
        <v/>
      </c>
      <c r="C126" s="292" t="str">
        <f>IF('1045Bd Stammdaten Mitarb.'!C115="","",'1045Bd Stammdaten Mitarb.'!C115)</f>
        <v/>
      </c>
      <c r="D126" s="293"/>
      <c r="E126" s="113"/>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5" t="str">
        <f t="shared" si="2"/>
        <v/>
      </c>
      <c r="AK126" s="116"/>
    </row>
    <row r="127" spans="1:37" s="65" customFormat="1" ht="30" customHeight="1">
      <c r="A127" s="291" t="str">
        <f>IF('1045Bd Stammdaten Mitarb.'!A116="","",'1045Bd Stammdaten Mitarb.'!A116)</f>
        <v/>
      </c>
      <c r="B127" s="292" t="str">
        <f>IF('1045Bd Stammdaten Mitarb.'!B116="","",'1045Bd Stammdaten Mitarb.'!B116)</f>
        <v/>
      </c>
      <c r="C127" s="292" t="str">
        <f>IF('1045Bd Stammdaten Mitarb.'!C116="","",'1045Bd Stammdaten Mitarb.'!C116)</f>
        <v/>
      </c>
      <c r="D127" s="293"/>
      <c r="E127" s="113"/>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5" t="str">
        <f t="shared" si="2"/>
        <v/>
      </c>
      <c r="AK127" s="116"/>
    </row>
    <row r="128" spans="1:37" s="65" customFormat="1" ht="30" customHeight="1">
      <c r="A128" s="291" t="str">
        <f>IF('1045Bd Stammdaten Mitarb.'!A117="","",'1045Bd Stammdaten Mitarb.'!A117)</f>
        <v/>
      </c>
      <c r="B128" s="292" t="str">
        <f>IF('1045Bd Stammdaten Mitarb.'!B117="","",'1045Bd Stammdaten Mitarb.'!B117)</f>
        <v/>
      </c>
      <c r="C128" s="292" t="str">
        <f>IF('1045Bd Stammdaten Mitarb.'!C117="","",'1045Bd Stammdaten Mitarb.'!C117)</f>
        <v/>
      </c>
      <c r="D128" s="293"/>
      <c r="E128" s="113"/>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5" t="str">
        <f t="shared" si="2"/>
        <v/>
      </c>
      <c r="AK128" s="116"/>
    </row>
    <row r="129" spans="1:37" s="65" customFormat="1" ht="30" customHeight="1">
      <c r="A129" s="291" t="str">
        <f>IF('1045Bd Stammdaten Mitarb.'!A118="","",'1045Bd Stammdaten Mitarb.'!A118)</f>
        <v/>
      </c>
      <c r="B129" s="292" t="str">
        <f>IF('1045Bd Stammdaten Mitarb.'!B118="","",'1045Bd Stammdaten Mitarb.'!B118)</f>
        <v/>
      </c>
      <c r="C129" s="292" t="str">
        <f>IF('1045Bd Stammdaten Mitarb.'!C118="","",'1045Bd Stammdaten Mitarb.'!C118)</f>
        <v/>
      </c>
      <c r="D129" s="293"/>
      <c r="E129" s="113"/>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5" t="str">
        <f t="shared" si="2"/>
        <v/>
      </c>
      <c r="AK129" s="116"/>
    </row>
    <row r="130" spans="1:37" s="65" customFormat="1" ht="30" customHeight="1">
      <c r="A130" s="291" t="str">
        <f>IF('1045Bd Stammdaten Mitarb.'!A119="","",'1045Bd Stammdaten Mitarb.'!A119)</f>
        <v/>
      </c>
      <c r="B130" s="292" t="str">
        <f>IF('1045Bd Stammdaten Mitarb.'!B119="","",'1045Bd Stammdaten Mitarb.'!B119)</f>
        <v/>
      </c>
      <c r="C130" s="292" t="str">
        <f>IF('1045Bd Stammdaten Mitarb.'!C119="","",'1045Bd Stammdaten Mitarb.'!C119)</f>
        <v/>
      </c>
      <c r="D130" s="293"/>
      <c r="E130" s="113"/>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5" t="str">
        <f t="shared" si="2"/>
        <v/>
      </c>
      <c r="AK130" s="116"/>
    </row>
    <row r="131" spans="1:37" s="65" customFormat="1" ht="30" customHeight="1">
      <c r="A131" s="291" t="str">
        <f>IF('1045Bd Stammdaten Mitarb.'!A120="","",'1045Bd Stammdaten Mitarb.'!A120)</f>
        <v/>
      </c>
      <c r="B131" s="292" t="str">
        <f>IF('1045Bd Stammdaten Mitarb.'!B120="","",'1045Bd Stammdaten Mitarb.'!B120)</f>
        <v/>
      </c>
      <c r="C131" s="292" t="str">
        <f>IF('1045Bd Stammdaten Mitarb.'!C120="","",'1045Bd Stammdaten Mitarb.'!C120)</f>
        <v/>
      </c>
      <c r="D131" s="293"/>
      <c r="E131" s="113"/>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5" t="str">
        <f t="shared" si="2"/>
        <v/>
      </c>
      <c r="AK131" s="116"/>
    </row>
    <row r="132" spans="1:37" s="65" customFormat="1" ht="30" customHeight="1">
      <c r="A132" s="291" t="str">
        <f>IF('1045Bd Stammdaten Mitarb.'!A121="","",'1045Bd Stammdaten Mitarb.'!A121)</f>
        <v/>
      </c>
      <c r="B132" s="292" t="str">
        <f>IF('1045Bd Stammdaten Mitarb.'!B121="","",'1045Bd Stammdaten Mitarb.'!B121)</f>
        <v/>
      </c>
      <c r="C132" s="292" t="str">
        <f>IF('1045Bd Stammdaten Mitarb.'!C121="","",'1045Bd Stammdaten Mitarb.'!C121)</f>
        <v/>
      </c>
      <c r="D132" s="293"/>
      <c r="E132" s="113"/>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5" t="str">
        <f t="shared" si="2"/>
        <v/>
      </c>
      <c r="AK132" s="116"/>
    </row>
    <row r="133" spans="1:37" s="65" customFormat="1" ht="30" customHeight="1">
      <c r="A133" s="291" t="str">
        <f>IF('1045Bd Stammdaten Mitarb.'!A122="","",'1045Bd Stammdaten Mitarb.'!A122)</f>
        <v/>
      </c>
      <c r="B133" s="292" t="str">
        <f>IF('1045Bd Stammdaten Mitarb.'!B122="","",'1045Bd Stammdaten Mitarb.'!B122)</f>
        <v/>
      </c>
      <c r="C133" s="292" t="str">
        <f>IF('1045Bd Stammdaten Mitarb.'!C122="","",'1045Bd Stammdaten Mitarb.'!C122)</f>
        <v/>
      </c>
      <c r="D133" s="293"/>
      <c r="E133" s="113"/>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5" t="str">
        <f t="shared" si="2"/>
        <v/>
      </c>
      <c r="AK133" s="116"/>
    </row>
    <row r="134" spans="1:37" s="65" customFormat="1" ht="30" customHeight="1">
      <c r="A134" s="291" t="str">
        <f>IF('1045Bd Stammdaten Mitarb.'!A123="","",'1045Bd Stammdaten Mitarb.'!A123)</f>
        <v/>
      </c>
      <c r="B134" s="292" t="str">
        <f>IF('1045Bd Stammdaten Mitarb.'!B123="","",'1045Bd Stammdaten Mitarb.'!B123)</f>
        <v/>
      </c>
      <c r="C134" s="292" t="str">
        <f>IF('1045Bd Stammdaten Mitarb.'!C123="","",'1045Bd Stammdaten Mitarb.'!C123)</f>
        <v/>
      </c>
      <c r="D134" s="293"/>
      <c r="E134" s="113"/>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5" t="str">
        <f t="shared" si="2"/>
        <v/>
      </c>
      <c r="AK134" s="116"/>
    </row>
    <row r="135" spans="1:37" s="65" customFormat="1" ht="30" customHeight="1">
      <c r="A135" s="291" t="str">
        <f>IF('1045Bd Stammdaten Mitarb.'!A124="","",'1045Bd Stammdaten Mitarb.'!A124)</f>
        <v/>
      </c>
      <c r="B135" s="292" t="str">
        <f>IF('1045Bd Stammdaten Mitarb.'!B124="","",'1045Bd Stammdaten Mitarb.'!B124)</f>
        <v/>
      </c>
      <c r="C135" s="292" t="str">
        <f>IF('1045Bd Stammdaten Mitarb.'!C124="","",'1045Bd Stammdaten Mitarb.'!C124)</f>
        <v/>
      </c>
      <c r="D135" s="293"/>
      <c r="E135" s="113"/>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5" t="str">
        <f t="shared" si="2"/>
        <v/>
      </c>
      <c r="AK135" s="116"/>
    </row>
    <row r="136" spans="1:37" s="65" customFormat="1" ht="30" customHeight="1">
      <c r="A136" s="291" t="str">
        <f>IF('1045Bd Stammdaten Mitarb.'!A125="","",'1045Bd Stammdaten Mitarb.'!A125)</f>
        <v/>
      </c>
      <c r="B136" s="292" t="str">
        <f>IF('1045Bd Stammdaten Mitarb.'!B125="","",'1045Bd Stammdaten Mitarb.'!B125)</f>
        <v/>
      </c>
      <c r="C136" s="292" t="str">
        <f>IF('1045Bd Stammdaten Mitarb.'!C125="","",'1045Bd Stammdaten Mitarb.'!C125)</f>
        <v/>
      </c>
      <c r="D136" s="293"/>
      <c r="E136" s="113"/>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5" t="str">
        <f t="shared" si="2"/>
        <v/>
      </c>
      <c r="AK136" s="116"/>
    </row>
    <row r="137" spans="1:37" s="65" customFormat="1" ht="30" customHeight="1">
      <c r="A137" s="291" t="str">
        <f>IF('1045Bd Stammdaten Mitarb.'!A126="","",'1045Bd Stammdaten Mitarb.'!A126)</f>
        <v/>
      </c>
      <c r="B137" s="292" t="str">
        <f>IF('1045Bd Stammdaten Mitarb.'!B126="","",'1045Bd Stammdaten Mitarb.'!B126)</f>
        <v/>
      </c>
      <c r="C137" s="292" t="str">
        <f>IF('1045Bd Stammdaten Mitarb.'!C126="","",'1045Bd Stammdaten Mitarb.'!C126)</f>
        <v/>
      </c>
      <c r="D137" s="293"/>
      <c r="E137" s="113"/>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5" t="str">
        <f t="shared" si="2"/>
        <v/>
      </c>
      <c r="AK137" s="116"/>
    </row>
    <row r="138" spans="1:37" s="65" customFormat="1" ht="30" customHeight="1">
      <c r="A138" s="291" t="str">
        <f>IF('1045Bd Stammdaten Mitarb.'!A127="","",'1045Bd Stammdaten Mitarb.'!A127)</f>
        <v/>
      </c>
      <c r="B138" s="292" t="str">
        <f>IF('1045Bd Stammdaten Mitarb.'!B127="","",'1045Bd Stammdaten Mitarb.'!B127)</f>
        <v/>
      </c>
      <c r="C138" s="292" t="str">
        <f>IF('1045Bd Stammdaten Mitarb.'!C127="","",'1045Bd Stammdaten Mitarb.'!C127)</f>
        <v/>
      </c>
      <c r="D138" s="293"/>
      <c r="E138" s="113"/>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5" t="str">
        <f t="shared" si="2"/>
        <v/>
      </c>
      <c r="AK138" s="116"/>
    </row>
    <row r="139" spans="1:37" s="65" customFormat="1" ht="30" customHeight="1">
      <c r="A139" s="291" t="str">
        <f>IF('1045Bd Stammdaten Mitarb.'!A128="","",'1045Bd Stammdaten Mitarb.'!A128)</f>
        <v/>
      </c>
      <c r="B139" s="292" t="str">
        <f>IF('1045Bd Stammdaten Mitarb.'!B128="","",'1045Bd Stammdaten Mitarb.'!B128)</f>
        <v/>
      </c>
      <c r="C139" s="292" t="str">
        <f>IF('1045Bd Stammdaten Mitarb.'!C128="","",'1045Bd Stammdaten Mitarb.'!C128)</f>
        <v/>
      </c>
      <c r="D139" s="293"/>
      <c r="E139" s="113"/>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5" t="str">
        <f t="shared" si="2"/>
        <v/>
      </c>
      <c r="AK139" s="116"/>
    </row>
    <row r="140" spans="1:37" s="65" customFormat="1" ht="30" customHeight="1">
      <c r="A140" s="291" t="str">
        <f>IF('1045Bd Stammdaten Mitarb.'!A129="","",'1045Bd Stammdaten Mitarb.'!A129)</f>
        <v/>
      </c>
      <c r="B140" s="292" t="str">
        <f>IF('1045Bd Stammdaten Mitarb.'!B129="","",'1045Bd Stammdaten Mitarb.'!B129)</f>
        <v/>
      </c>
      <c r="C140" s="292" t="str">
        <f>IF('1045Bd Stammdaten Mitarb.'!C129="","",'1045Bd Stammdaten Mitarb.'!C129)</f>
        <v/>
      </c>
      <c r="D140" s="293"/>
      <c r="E140" s="113"/>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5" t="str">
        <f t="shared" si="2"/>
        <v/>
      </c>
      <c r="AK140" s="116"/>
    </row>
    <row r="141" spans="1:37" s="65" customFormat="1" ht="30" customHeight="1">
      <c r="A141" s="291" t="str">
        <f>IF('1045Bd Stammdaten Mitarb.'!A130="","",'1045Bd Stammdaten Mitarb.'!A130)</f>
        <v/>
      </c>
      <c r="B141" s="292" t="str">
        <f>IF('1045Bd Stammdaten Mitarb.'!B130="","",'1045Bd Stammdaten Mitarb.'!B130)</f>
        <v/>
      </c>
      <c r="C141" s="292" t="str">
        <f>IF('1045Bd Stammdaten Mitarb.'!C130="","",'1045Bd Stammdaten Mitarb.'!C130)</f>
        <v/>
      </c>
      <c r="D141" s="293"/>
      <c r="E141" s="113"/>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5" t="str">
        <f t="shared" si="2"/>
        <v/>
      </c>
      <c r="AK141" s="116"/>
    </row>
    <row r="142" spans="1:37" s="65" customFormat="1" ht="30" customHeight="1">
      <c r="A142" s="291" t="str">
        <f>IF('1045Bd Stammdaten Mitarb.'!A131="","",'1045Bd Stammdaten Mitarb.'!A131)</f>
        <v/>
      </c>
      <c r="B142" s="292" t="str">
        <f>IF('1045Bd Stammdaten Mitarb.'!B131="","",'1045Bd Stammdaten Mitarb.'!B131)</f>
        <v/>
      </c>
      <c r="C142" s="292" t="str">
        <f>IF('1045Bd Stammdaten Mitarb.'!C131="","",'1045Bd Stammdaten Mitarb.'!C131)</f>
        <v/>
      </c>
      <c r="D142" s="293"/>
      <c r="E142" s="113"/>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5" t="str">
        <f t="shared" si="2"/>
        <v/>
      </c>
      <c r="AK142" s="116"/>
    </row>
    <row r="143" spans="1:37" s="65" customFormat="1" ht="30" customHeight="1">
      <c r="A143" s="291" t="str">
        <f>IF('1045Bd Stammdaten Mitarb.'!A132="","",'1045Bd Stammdaten Mitarb.'!A132)</f>
        <v/>
      </c>
      <c r="B143" s="292" t="str">
        <f>IF('1045Bd Stammdaten Mitarb.'!B132="","",'1045Bd Stammdaten Mitarb.'!B132)</f>
        <v/>
      </c>
      <c r="C143" s="292" t="str">
        <f>IF('1045Bd Stammdaten Mitarb.'!C132="","",'1045Bd Stammdaten Mitarb.'!C132)</f>
        <v/>
      </c>
      <c r="D143" s="293"/>
      <c r="E143" s="113"/>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5" t="str">
        <f t="shared" si="2"/>
        <v/>
      </c>
      <c r="AK143" s="116"/>
    </row>
    <row r="144" spans="1:37" s="65" customFormat="1" ht="30" customHeight="1">
      <c r="A144" s="291" t="str">
        <f>IF('1045Bd Stammdaten Mitarb.'!A133="","",'1045Bd Stammdaten Mitarb.'!A133)</f>
        <v/>
      </c>
      <c r="B144" s="292" t="str">
        <f>IF('1045Bd Stammdaten Mitarb.'!B133="","",'1045Bd Stammdaten Mitarb.'!B133)</f>
        <v/>
      </c>
      <c r="C144" s="292" t="str">
        <f>IF('1045Bd Stammdaten Mitarb.'!C133="","",'1045Bd Stammdaten Mitarb.'!C133)</f>
        <v/>
      </c>
      <c r="D144" s="293"/>
      <c r="E144" s="113"/>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5" t="str">
        <f t="shared" si="2"/>
        <v/>
      </c>
      <c r="AK144" s="116"/>
    </row>
    <row r="145" spans="1:37" s="65" customFormat="1" ht="30" customHeight="1">
      <c r="A145" s="291" t="str">
        <f>IF('1045Bd Stammdaten Mitarb.'!A134="","",'1045Bd Stammdaten Mitarb.'!A134)</f>
        <v/>
      </c>
      <c r="B145" s="292" t="str">
        <f>IF('1045Bd Stammdaten Mitarb.'!B134="","",'1045Bd Stammdaten Mitarb.'!B134)</f>
        <v/>
      </c>
      <c r="C145" s="292" t="str">
        <f>IF('1045Bd Stammdaten Mitarb.'!C134="","",'1045Bd Stammdaten Mitarb.'!C134)</f>
        <v/>
      </c>
      <c r="D145" s="293"/>
      <c r="E145" s="113"/>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5" t="str">
        <f t="shared" si="2"/>
        <v/>
      </c>
      <c r="AK145" s="116"/>
    </row>
    <row r="146" spans="1:37" s="65" customFormat="1" ht="30" customHeight="1">
      <c r="A146" s="291" t="str">
        <f>IF('1045Bd Stammdaten Mitarb.'!A135="","",'1045Bd Stammdaten Mitarb.'!A135)</f>
        <v/>
      </c>
      <c r="B146" s="292" t="str">
        <f>IF('1045Bd Stammdaten Mitarb.'!B135="","",'1045Bd Stammdaten Mitarb.'!B135)</f>
        <v/>
      </c>
      <c r="C146" s="292" t="str">
        <f>IF('1045Bd Stammdaten Mitarb.'!C135="","",'1045Bd Stammdaten Mitarb.'!C135)</f>
        <v/>
      </c>
      <c r="D146" s="293"/>
      <c r="E146" s="113"/>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5" t="str">
        <f t="shared" si="2"/>
        <v/>
      </c>
      <c r="AK146" s="116"/>
    </row>
    <row r="147" spans="1:37" s="65" customFormat="1" ht="30" customHeight="1">
      <c r="A147" s="291" t="str">
        <f>IF('1045Bd Stammdaten Mitarb.'!A136="","",'1045Bd Stammdaten Mitarb.'!A136)</f>
        <v/>
      </c>
      <c r="B147" s="292" t="str">
        <f>IF('1045Bd Stammdaten Mitarb.'!B136="","",'1045Bd Stammdaten Mitarb.'!B136)</f>
        <v/>
      </c>
      <c r="C147" s="292" t="str">
        <f>IF('1045Bd Stammdaten Mitarb.'!C136="","",'1045Bd Stammdaten Mitarb.'!C136)</f>
        <v/>
      </c>
      <c r="D147" s="293"/>
      <c r="E147" s="113"/>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5" t="str">
        <f t="shared" si="2"/>
        <v/>
      </c>
      <c r="AK147" s="116"/>
    </row>
    <row r="148" spans="1:37" s="65" customFormat="1" ht="30" customHeight="1">
      <c r="A148" s="291" t="str">
        <f>IF('1045Bd Stammdaten Mitarb.'!A137="","",'1045Bd Stammdaten Mitarb.'!A137)</f>
        <v/>
      </c>
      <c r="B148" s="292" t="str">
        <f>IF('1045Bd Stammdaten Mitarb.'!B137="","",'1045Bd Stammdaten Mitarb.'!B137)</f>
        <v/>
      </c>
      <c r="C148" s="292" t="str">
        <f>IF('1045Bd Stammdaten Mitarb.'!C137="","",'1045Bd Stammdaten Mitarb.'!C137)</f>
        <v/>
      </c>
      <c r="D148" s="293"/>
      <c r="E148" s="113"/>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5" t="str">
        <f t="shared" si="2"/>
        <v/>
      </c>
      <c r="AK148" s="116"/>
    </row>
    <row r="149" spans="1:37" s="65" customFormat="1" ht="30" customHeight="1">
      <c r="A149" s="291" t="str">
        <f>IF('1045Bd Stammdaten Mitarb.'!A138="","",'1045Bd Stammdaten Mitarb.'!A138)</f>
        <v/>
      </c>
      <c r="B149" s="292" t="str">
        <f>IF('1045Bd Stammdaten Mitarb.'!B138="","",'1045Bd Stammdaten Mitarb.'!B138)</f>
        <v/>
      </c>
      <c r="C149" s="292" t="str">
        <f>IF('1045Bd Stammdaten Mitarb.'!C138="","",'1045Bd Stammdaten Mitarb.'!C138)</f>
        <v/>
      </c>
      <c r="D149" s="293"/>
      <c r="E149" s="113"/>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5" t="str">
        <f t="shared" si="2"/>
        <v/>
      </c>
      <c r="AK149" s="116"/>
    </row>
    <row r="150" spans="1:37" s="65" customFormat="1" ht="30" customHeight="1">
      <c r="A150" s="291" t="str">
        <f>IF('1045Bd Stammdaten Mitarb.'!A139="","",'1045Bd Stammdaten Mitarb.'!A139)</f>
        <v/>
      </c>
      <c r="B150" s="292" t="str">
        <f>IF('1045Bd Stammdaten Mitarb.'!B139="","",'1045Bd Stammdaten Mitarb.'!B139)</f>
        <v/>
      </c>
      <c r="C150" s="292" t="str">
        <f>IF('1045Bd Stammdaten Mitarb.'!C139="","",'1045Bd Stammdaten Mitarb.'!C139)</f>
        <v/>
      </c>
      <c r="D150" s="293"/>
      <c r="E150" s="113"/>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5" t="str">
        <f t="shared" si="2"/>
        <v/>
      </c>
      <c r="AK150" s="116"/>
    </row>
    <row r="151" spans="1:37" s="65" customFormat="1" ht="30" customHeight="1">
      <c r="A151" s="291" t="str">
        <f>IF('1045Bd Stammdaten Mitarb.'!A140="","",'1045Bd Stammdaten Mitarb.'!A140)</f>
        <v/>
      </c>
      <c r="B151" s="292" t="str">
        <f>IF('1045Bd Stammdaten Mitarb.'!B140="","",'1045Bd Stammdaten Mitarb.'!B140)</f>
        <v/>
      </c>
      <c r="C151" s="292" t="str">
        <f>IF('1045Bd Stammdaten Mitarb.'!C140="","",'1045Bd Stammdaten Mitarb.'!C140)</f>
        <v/>
      </c>
      <c r="D151" s="293"/>
      <c r="E151" s="113"/>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5" t="str">
        <f t="shared" si="2"/>
        <v/>
      </c>
      <c r="AK151" s="116"/>
    </row>
    <row r="152" spans="1:37" s="65" customFormat="1" ht="30" customHeight="1">
      <c r="A152" s="291" t="str">
        <f>IF('1045Bd Stammdaten Mitarb.'!A141="","",'1045Bd Stammdaten Mitarb.'!A141)</f>
        <v/>
      </c>
      <c r="B152" s="292" t="str">
        <f>IF('1045Bd Stammdaten Mitarb.'!B141="","",'1045Bd Stammdaten Mitarb.'!B141)</f>
        <v/>
      </c>
      <c r="C152" s="292" t="str">
        <f>IF('1045Bd Stammdaten Mitarb.'!C141="","",'1045Bd Stammdaten Mitarb.'!C141)</f>
        <v/>
      </c>
      <c r="D152" s="293"/>
      <c r="E152" s="113"/>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5" t="str">
        <f t="shared" si="2"/>
        <v/>
      </c>
      <c r="AK152" s="116"/>
    </row>
    <row r="153" spans="1:37" s="65" customFormat="1" ht="30" customHeight="1">
      <c r="A153" s="291" t="str">
        <f>IF('1045Bd Stammdaten Mitarb.'!A142="","",'1045Bd Stammdaten Mitarb.'!A142)</f>
        <v/>
      </c>
      <c r="B153" s="292" t="str">
        <f>IF('1045Bd Stammdaten Mitarb.'!B142="","",'1045Bd Stammdaten Mitarb.'!B142)</f>
        <v/>
      </c>
      <c r="C153" s="292" t="str">
        <f>IF('1045Bd Stammdaten Mitarb.'!C142="","",'1045Bd Stammdaten Mitarb.'!C142)</f>
        <v/>
      </c>
      <c r="D153" s="293"/>
      <c r="E153" s="113"/>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5" t="str">
        <f t="shared" si="2"/>
        <v/>
      </c>
      <c r="AK153" s="116"/>
    </row>
    <row r="154" spans="1:37" s="65" customFormat="1" ht="30" customHeight="1">
      <c r="A154" s="291" t="str">
        <f>IF('1045Bd Stammdaten Mitarb.'!A143="","",'1045Bd Stammdaten Mitarb.'!A143)</f>
        <v/>
      </c>
      <c r="B154" s="292" t="str">
        <f>IF('1045Bd Stammdaten Mitarb.'!B143="","",'1045Bd Stammdaten Mitarb.'!B143)</f>
        <v/>
      </c>
      <c r="C154" s="292" t="str">
        <f>IF('1045Bd Stammdaten Mitarb.'!C143="","",'1045Bd Stammdaten Mitarb.'!C143)</f>
        <v/>
      </c>
      <c r="D154" s="293"/>
      <c r="E154" s="113"/>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5" t="str">
        <f t="shared" si="2"/>
        <v/>
      </c>
      <c r="AK154" s="116"/>
    </row>
    <row r="155" spans="1:37" s="65" customFormat="1" ht="30" customHeight="1">
      <c r="A155" s="291" t="str">
        <f>IF('1045Bd Stammdaten Mitarb.'!A144="","",'1045Bd Stammdaten Mitarb.'!A144)</f>
        <v/>
      </c>
      <c r="B155" s="292" t="str">
        <f>IF('1045Bd Stammdaten Mitarb.'!B144="","",'1045Bd Stammdaten Mitarb.'!B144)</f>
        <v/>
      </c>
      <c r="C155" s="292" t="str">
        <f>IF('1045Bd Stammdaten Mitarb.'!C144="","",'1045Bd Stammdaten Mitarb.'!C144)</f>
        <v/>
      </c>
      <c r="D155" s="293"/>
      <c r="E155" s="113"/>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5" t="str">
        <f t="shared" si="2"/>
        <v/>
      </c>
      <c r="AK155" s="116"/>
    </row>
    <row r="156" spans="1:37" s="65" customFormat="1" ht="30" customHeight="1">
      <c r="A156" s="291" t="str">
        <f>IF('1045Bd Stammdaten Mitarb.'!A145="","",'1045Bd Stammdaten Mitarb.'!A145)</f>
        <v/>
      </c>
      <c r="B156" s="292" t="str">
        <f>IF('1045Bd Stammdaten Mitarb.'!B145="","",'1045Bd Stammdaten Mitarb.'!B145)</f>
        <v/>
      </c>
      <c r="C156" s="292" t="str">
        <f>IF('1045Bd Stammdaten Mitarb.'!C145="","",'1045Bd Stammdaten Mitarb.'!C145)</f>
        <v/>
      </c>
      <c r="D156" s="293"/>
      <c r="E156" s="113"/>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5" t="str">
        <f t="shared" si="2"/>
        <v/>
      </c>
      <c r="AK156" s="116"/>
    </row>
    <row r="157" spans="1:37" s="65" customFormat="1" ht="30" customHeight="1">
      <c r="A157" s="291" t="str">
        <f>IF('1045Bd Stammdaten Mitarb.'!A146="","",'1045Bd Stammdaten Mitarb.'!A146)</f>
        <v/>
      </c>
      <c r="B157" s="292" t="str">
        <f>IF('1045Bd Stammdaten Mitarb.'!B146="","",'1045Bd Stammdaten Mitarb.'!B146)</f>
        <v/>
      </c>
      <c r="C157" s="292" t="str">
        <f>IF('1045Bd Stammdaten Mitarb.'!C146="","",'1045Bd Stammdaten Mitarb.'!C146)</f>
        <v/>
      </c>
      <c r="D157" s="293"/>
      <c r="E157" s="113"/>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5" t="str">
        <f t="shared" si="2"/>
        <v/>
      </c>
      <c r="AK157" s="116"/>
    </row>
    <row r="158" spans="1:37" s="65" customFormat="1" ht="30" customHeight="1">
      <c r="A158" s="291" t="str">
        <f>IF('1045Bd Stammdaten Mitarb.'!A147="","",'1045Bd Stammdaten Mitarb.'!A147)</f>
        <v/>
      </c>
      <c r="B158" s="292" t="str">
        <f>IF('1045Bd Stammdaten Mitarb.'!B147="","",'1045Bd Stammdaten Mitarb.'!B147)</f>
        <v/>
      </c>
      <c r="C158" s="292" t="str">
        <f>IF('1045Bd Stammdaten Mitarb.'!C147="","",'1045Bd Stammdaten Mitarb.'!C147)</f>
        <v/>
      </c>
      <c r="D158" s="293"/>
      <c r="E158" s="113"/>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5" t="str">
        <f t="shared" si="2"/>
        <v/>
      </c>
      <c r="AK158" s="116"/>
    </row>
    <row r="159" spans="1:37" s="65" customFormat="1" ht="30" customHeight="1">
      <c r="A159" s="291" t="str">
        <f>IF('1045Bd Stammdaten Mitarb.'!A148="","",'1045Bd Stammdaten Mitarb.'!A148)</f>
        <v/>
      </c>
      <c r="B159" s="292" t="str">
        <f>IF('1045Bd Stammdaten Mitarb.'!B148="","",'1045Bd Stammdaten Mitarb.'!B148)</f>
        <v/>
      </c>
      <c r="C159" s="292" t="str">
        <f>IF('1045Bd Stammdaten Mitarb.'!C148="","",'1045Bd Stammdaten Mitarb.'!C148)</f>
        <v/>
      </c>
      <c r="D159" s="293"/>
      <c r="E159" s="113"/>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5" t="str">
        <f t="shared" si="2"/>
        <v/>
      </c>
      <c r="AK159" s="116"/>
    </row>
    <row r="160" spans="1:37" s="65" customFormat="1" ht="30" customHeight="1">
      <c r="A160" s="291" t="str">
        <f>IF('1045Bd Stammdaten Mitarb.'!A149="","",'1045Bd Stammdaten Mitarb.'!A149)</f>
        <v/>
      </c>
      <c r="B160" s="292" t="str">
        <f>IF('1045Bd Stammdaten Mitarb.'!B149="","",'1045Bd Stammdaten Mitarb.'!B149)</f>
        <v/>
      </c>
      <c r="C160" s="292" t="str">
        <f>IF('1045Bd Stammdaten Mitarb.'!C149="","",'1045Bd Stammdaten Mitarb.'!C149)</f>
        <v/>
      </c>
      <c r="D160" s="293"/>
      <c r="E160" s="113"/>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5" t="str">
        <f t="shared" si="2"/>
        <v/>
      </c>
      <c r="AK160" s="116"/>
    </row>
    <row r="161" spans="1:37" s="65" customFormat="1" ht="30" customHeight="1">
      <c r="A161" s="291" t="str">
        <f>IF('1045Bd Stammdaten Mitarb.'!A150="","",'1045Bd Stammdaten Mitarb.'!A150)</f>
        <v/>
      </c>
      <c r="B161" s="292" t="str">
        <f>IF('1045Bd Stammdaten Mitarb.'!B150="","",'1045Bd Stammdaten Mitarb.'!B150)</f>
        <v/>
      </c>
      <c r="C161" s="292" t="str">
        <f>IF('1045Bd Stammdaten Mitarb.'!C150="","",'1045Bd Stammdaten Mitarb.'!C150)</f>
        <v/>
      </c>
      <c r="D161" s="293"/>
      <c r="E161" s="113"/>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5" t="str">
        <f t="shared" si="2"/>
        <v/>
      </c>
      <c r="AK161" s="116"/>
    </row>
    <row r="162" spans="1:37" s="65" customFormat="1" ht="30" customHeight="1">
      <c r="A162" s="291" t="str">
        <f>IF('1045Bd Stammdaten Mitarb.'!A151="","",'1045Bd Stammdaten Mitarb.'!A151)</f>
        <v/>
      </c>
      <c r="B162" s="292" t="str">
        <f>IF('1045Bd Stammdaten Mitarb.'!B151="","",'1045Bd Stammdaten Mitarb.'!B151)</f>
        <v/>
      </c>
      <c r="C162" s="292" t="str">
        <f>IF('1045Bd Stammdaten Mitarb.'!C151="","",'1045Bd Stammdaten Mitarb.'!C151)</f>
        <v/>
      </c>
      <c r="D162" s="293"/>
      <c r="E162" s="113"/>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5" t="str">
        <f t="shared" si="2"/>
        <v/>
      </c>
      <c r="AK162" s="116"/>
    </row>
    <row r="163" spans="1:37" s="65" customFormat="1" ht="30" customHeight="1">
      <c r="A163" s="291" t="str">
        <f>IF('1045Bd Stammdaten Mitarb.'!A152="","",'1045Bd Stammdaten Mitarb.'!A152)</f>
        <v/>
      </c>
      <c r="B163" s="292" t="str">
        <f>IF('1045Bd Stammdaten Mitarb.'!B152="","",'1045Bd Stammdaten Mitarb.'!B152)</f>
        <v/>
      </c>
      <c r="C163" s="292" t="str">
        <f>IF('1045Bd Stammdaten Mitarb.'!C152="","",'1045Bd Stammdaten Mitarb.'!C152)</f>
        <v/>
      </c>
      <c r="D163" s="293"/>
      <c r="E163" s="113"/>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5" t="str">
        <f t="shared" si="2"/>
        <v/>
      </c>
      <c r="AK163" s="116"/>
    </row>
    <row r="164" spans="1:37" s="65" customFormat="1" ht="30" customHeight="1">
      <c r="A164" s="291" t="str">
        <f>IF('1045Bd Stammdaten Mitarb.'!A153="","",'1045Bd Stammdaten Mitarb.'!A153)</f>
        <v/>
      </c>
      <c r="B164" s="292" t="str">
        <f>IF('1045Bd Stammdaten Mitarb.'!B153="","",'1045Bd Stammdaten Mitarb.'!B153)</f>
        <v/>
      </c>
      <c r="C164" s="292" t="str">
        <f>IF('1045Bd Stammdaten Mitarb.'!C153="","",'1045Bd Stammdaten Mitarb.'!C153)</f>
        <v/>
      </c>
      <c r="D164" s="293"/>
      <c r="E164" s="113"/>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5" t="str">
        <f t="shared" si="2"/>
        <v/>
      </c>
      <c r="AK164" s="116"/>
    </row>
    <row r="165" spans="1:37" s="65" customFormat="1" ht="30" customHeight="1">
      <c r="A165" s="291" t="str">
        <f>IF('1045Bd Stammdaten Mitarb.'!A154="","",'1045Bd Stammdaten Mitarb.'!A154)</f>
        <v/>
      </c>
      <c r="B165" s="292" t="str">
        <f>IF('1045Bd Stammdaten Mitarb.'!B154="","",'1045Bd Stammdaten Mitarb.'!B154)</f>
        <v/>
      </c>
      <c r="C165" s="292" t="str">
        <f>IF('1045Bd Stammdaten Mitarb.'!C154="","",'1045Bd Stammdaten Mitarb.'!C154)</f>
        <v/>
      </c>
      <c r="D165" s="293"/>
      <c r="E165" s="113"/>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5" t="str">
        <f t="shared" si="2"/>
        <v/>
      </c>
      <c r="AK165" s="116"/>
    </row>
    <row r="166" spans="1:37" s="65" customFormat="1" ht="30" customHeight="1">
      <c r="A166" s="291" t="str">
        <f>IF('1045Bd Stammdaten Mitarb.'!A155="","",'1045Bd Stammdaten Mitarb.'!A155)</f>
        <v/>
      </c>
      <c r="B166" s="292" t="str">
        <f>IF('1045Bd Stammdaten Mitarb.'!B155="","",'1045Bd Stammdaten Mitarb.'!B155)</f>
        <v/>
      </c>
      <c r="C166" s="292" t="str">
        <f>IF('1045Bd Stammdaten Mitarb.'!C155="","",'1045Bd Stammdaten Mitarb.'!C155)</f>
        <v/>
      </c>
      <c r="D166" s="293"/>
      <c r="E166" s="113"/>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5" t="str">
        <f t="shared" si="2"/>
        <v/>
      </c>
      <c r="AK166" s="116"/>
    </row>
    <row r="167" spans="1:37" s="65" customFormat="1" ht="30" customHeight="1">
      <c r="A167" s="291" t="str">
        <f>IF('1045Bd Stammdaten Mitarb.'!A156="","",'1045Bd Stammdaten Mitarb.'!A156)</f>
        <v/>
      </c>
      <c r="B167" s="292" t="str">
        <f>IF('1045Bd Stammdaten Mitarb.'!B156="","",'1045Bd Stammdaten Mitarb.'!B156)</f>
        <v/>
      </c>
      <c r="C167" s="292" t="str">
        <f>IF('1045Bd Stammdaten Mitarb.'!C156="","",'1045Bd Stammdaten Mitarb.'!C156)</f>
        <v/>
      </c>
      <c r="D167" s="293"/>
      <c r="E167" s="113"/>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5" t="str">
        <f t="shared" si="2"/>
        <v/>
      </c>
      <c r="AK167" s="116"/>
    </row>
    <row r="168" spans="1:37" s="65" customFormat="1" ht="30" customHeight="1">
      <c r="A168" s="291" t="str">
        <f>IF('1045Bd Stammdaten Mitarb.'!A157="","",'1045Bd Stammdaten Mitarb.'!A157)</f>
        <v/>
      </c>
      <c r="B168" s="292" t="str">
        <f>IF('1045Bd Stammdaten Mitarb.'!B157="","",'1045Bd Stammdaten Mitarb.'!B157)</f>
        <v/>
      </c>
      <c r="C168" s="292" t="str">
        <f>IF('1045Bd Stammdaten Mitarb.'!C157="","",'1045Bd Stammdaten Mitarb.'!C157)</f>
        <v/>
      </c>
      <c r="D168" s="293"/>
      <c r="E168" s="113"/>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5" t="str">
        <f t="shared" si="2"/>
        <v/>
      </c>
      <c r="AK168" s="116"/>
    </row>
    <row r="169" spans="1:37" s="65" customFormat="1" ht="30" customHeight="1">
      <c r="A169" s="291" t="str">
        <f>IF('1045Bd Stammdaten Mitarb.'!A158="","",'1045Bd Stammdaten Mitarb.'!A158)</f>
        <v/>
      </c>
      <c r="B169" s="292" t="str">
        <f>IF('1045Bd Stammdaten Mitarb.'!B158="","",'1045Bd Stammdaten Mitarb.'!B158)</f>
        <v/>
      </c>
      <c r="C169" s="292" t="str">
        <f>IF('1045Bd Stammdaten Mitarb.'!C158="","",'1045Bd Stammdaten Mitarb.'!C158)</f>
        <v/>
      </c>
      <c r="D169" s="293"/>
      <c r="E169" s="113"/>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5" t="str">
        <f t="shared" si="2"/>
        <v/>
      </c>
      <c r="AK169" s="116"/>
    </row>
    <row r="170" spans="1:37" s="65" customFormat="1" ht="30" customHeight="1">
      <c r="A170" s="291" t="str">
        <f>IF('1045Bd Stammdaten Mitarb.'!A159="","",'1045Bd Stammdaten Mitarb.'!A159)</f>
        <v/>
      </c>
      <c r="B170" s="292" t="str">
        <f>IF('1045Bd Stammdaten Mitarb.'!B159="","",'1045Bd Stammdaten Mitarb.'!B159)</f>
        <v/>
      </c>
      <c r="C170" s="292" t="str">
        <f>IF('1045Bd Stammdaten Mitarb.'!C159="","",'1045Bd Stammdaten Mitarb.'!C159)</f>
        <v/>
      </c>
      <c r="D170" s="293"/>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5" t="str">
        <f t="shared" si="2"/>
        <v/>
      </c>
      <c r="AK170" s="116"/>
    </row>
    <row r="171" spans="1:37" s="65" customFormat="1" ht="30" customHeight="1">
      <c r="A171" s="291" t="str">
        <f>IF('1045Bd Stammdaten Mitarb.'!A160="","",'1045Bd Stammdaten Mitarb.'!A160)</f>
        <v/>
      </c>
      <c r="B171" s="292" t="str">
        <f>IF('1045Bd Stammdaten Mitarb.'!B160="","",'1045Bd Stammdaten Mitarb.'!B160)</f>
        <v/>
      </c>
      <c r="C171" s="292" t="str">
        <f>IF('1045Bd Stammdaten Mitarb.'!C160="","",'1045Bd Stammdaten Mitarb.'!C160)</f>
        <v/>
      </c>
      <c r="D171" s="293"/>
      <c r="E171" s="113"/>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5" t="str">
        <f t="shared" si="2"/>
        <v/>
      </c>
      <c r="AK171" s="116"/>
    </row>
    <row r="172" spans="1:37" s="65" customFormat="1" ht="30" customHeight="1">
      <c r="A172" s="291" t="str">
        <f>IF('1045Bd Stammdaten Mitarb.'!A161="","",'1045Bd Stammdaten Mitarb.'!A161)</f>
        <v/>
      </c>
      <c r="B172" s="292" t="str">
        <f>IF('1045Bd Stammdaten Mitarb.'!B161="","",'1045Bd Stammdaten Mitarb.'!B161)</f>
        <v/>
      </c>
      <c r="C172" s="292" t="str">
        <f>IF('1045Bd Stammdaten Mitarb.'!C161="","",'1045Bd Stammdaten Mitarb.'!C161)</f>
        <v/>
      </c>
      <c r="D172" s="293"/>
      <c r="E172" s="113"/>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5" t="str">
        <f t="shared" si="2"/>
        <v/>
      </c>
      <c r="AK172" s="116"/>
    </row>
    <row r="173" spans="1:37" s="65" customFormat="1" ht="30" customHeight="1">
      <c r="A173" s="291" t="str">
        <f>IF('1045Bd Stammdaten Mitarb.'!A162="","",'1045Bd Stammdaten Mitarb.'!A162)</f>
        <v/>
      </c>
      <c r="B173" s="292" t="str">
        <f>IF('1045Bd Stammdaten Mitarb.'!B162="","",'1045Bd Stammdaten Mitarb.'!B162)</f>
        <v/>
      </c>
      <c r="C173" s="292" t="str">
        <f>IF('1045Bd Stammdaten Mitarb.'!C162="","",'1045Bd Stammdaten Mitarb.'!C162)</f>
        <v/>
      </c>
      <c r="D173" s="293"/>
      <c r="E173" s="113"/>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5" t="str">
        <f t="shared" si="2"/>
        <v/>
      </c>
      <c r="AK173" s="116"/>
    </row>
    <row r="174" spans="1:37" s="65" customFormat="1" ht="30" customHeight="1">
      <c r="A174" s="291" t="str">
        <f>IF('1045Bd Stammdaten Mitarb.'!A163="","",'1045Bd Stammdaten Mitarb.'!A163)</f>
        <v/>
      </c>
      <c r="B174" s="292" t="str">
        <f>IF('1045Bd Stammdaten Mitarb.'!B163="","",'1045Bd Stammdaten Mitarb.'!B163)</f>
        <v/>
      </c>
      <c r="C174" s="292" t="str">
        <f>IF('1045Bd Stammdaten Mitarb.'!C163="","",'1045Bd Stammdaten Mitarb.'!C163)</f>
        <v/>
      </c>
      <c r="D174" s="293"/>
      <c r="E174" s="113"/>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5" t="str">
        <f t="shared" si="2"/>
        <v/>
      </c>
      <c r="AK174" s="116"/>
    </row>
    <row r="175" spans="1:37" s="65" customFormat="1" ht="30" customHeight="1">
      <c r="A175" s="291" t="str">
        <f>IF('1045Bd Stammdaten Mitarb.'!A164="","",'1045Bd Stammdaten Mitarb.'!A164)</f>
        <v/>
      </c>
      <c r="B175" s="292" t="str">
        <f>IF('1045Bd Stammdaten Mitarb.'!B164="","",'1045Bd Stammdaten Mitarb.'!B164)</f>
        <v/>
      </c>
      <c r="C175" s="292" t="str">
        <f>IF('1045Bd Stammdaten Mitarb.'!C164="","",'1045Bd Stammdaten Mitarb.'!C164)</f>
        <v/>
      </c>
      <c r="D175" s="293"/>
      <c r="E175" s="113"/>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5" t="str">
        <f t="shared" si="2"/>
        <v/>
      </c>
      <c r="AK175" s="116"/>
    </row>
    <row r="176" spans="1:37" s="65" customFormat="1" ht="30" customHeight="1">
      <c r="A176" s="291" t="str">
        <f>IF('1045Bd Stammdaten Mitarb.'!A165="","",'1045Bd Stammdaten Mitarb.'!A165)</f>
        <v/>
      </c>
      <c r="B176" s="292" t="str">
        <f>IF('1045Bd Stammdaten Mitarb.'!B165="","",'1045Bd Stammdaten Mitarb.'!B165)</f>
        <v/>
      </c>
      <c r="C176" s="292" t="str">
        <f>IF('1045Bd Stammdaten Mitarb.'!C165="","",'1045Bd Stammdaten Mitarb.'!C165)</f>
        <v/>
      </c>
      <c r="D176" s="293"/>
      <c r="E176" s="113"/>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5" t="str">
        <f t="shared" si="2"/>
        <v/>
      </c>
      <c r="AK176" s="116"/>
    </row>
    <row r="177" spans="1:37" s="65" customFormat="1" ht="30" customHeight="1">
      <c r="A177" s="291" t="str">
        <f>IF('1045Bd Stammdaten Mitarb.'!A166="","",'1045Bd Stammdaten Mitarb.'!A166)</f>
        <v/>
      </c>
      <c r="B177" s="292" t="str">
        <f>IF('1045Bd Stammdaten Mitarb.'!B166="","",'1045Bd Stammdaten Mitarb.'!B166)</f>
        <v/>
      </c>
      <c r="C177" s="292" t="str">
        <f>IF('1045Bd Stammdaten Mitarb.'!C166="","",'1045Bd Stammdaten Mitarb.'!C166)</f>
        <v/>
      </c>
      <c r="D177" s="293"/>
      <c r="E177" s="113"/>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5" t="str">
        <f t="shared" si="2"/>
        <v/>
      </c>
      <c r="AK177" s="116"/>
    </row>
    <row r="178" spans="1:37" s="65" customFormat="1" ht="30" customHeight="1">
      <c r="A178" s="291" t="str">
        <f>IF('1045Bd Stammdaten Mitarb.'!A167="","",'1045Bd Stammdaten Mitarb.'!A167)</f>
        <v/>
      </c>
      <c r="B178" s="292" t="str">
        <f>IF('1045Bd Stammdaten Mitarb.'!B167="","",'1045Bd Stammdaten Mitarb.'!B167)</f>
        <v/>
      </c>
      <c r="C178" s="292" t="str">
        <f>IF('1045Bd Stammdaten Mitarb.'!C167="","",'1045Bd Stammdaten Mitarb.'!C167)</f>
        <v/>
      </c>
      <c r="D178" s="293"/>
      <c r="E178" s="113"/>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5" t="str">
        <f t="shared" si="2"/>
        <v/>
      </c>
      <c r="AK178" s="116"/>
    </row>
    <row r="179" spans="1:37" s="65" customFormat="1" ht="30" customHeight="1">
      <c r="A179" s="291" t="str">
        <f>IF('1045Bd Stammdaten Mitarb.'!A168="","",'1045Bd Stammdaten Mitarb.'!A168)</f>
        <v/>
      </c>
      <c r="B179" s="292" t="str">
        <f>IF('1045Bd Stammdaten Mitarb.'!B168="","",'1045Bd Stammdaten Mitarb.'!B168)</f>
        <v/>
      </c>
      <c r="C179" s="292" t="str">
        <f>IF('1045Bd Stammdaten Mitarb.'!C168="","",'1045Bd Stammdaten Mitarb.'!C168)</f>
        <v/>
      </c>
      <c r="D179" s="293"/>
      <c r="E179" s="113"/>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5" t="str">
        <f t="shared" si="2"/>
        <v/>
      </c>
      <c r="AK179" s="116"/>
    </row>
    <row r="180" spans="1:37" s="65" customFormat="1" ht="30" customHeight="1">
      <c r="A180" s="291" t="str">
        <f>IF('1045Bd Stammdaten Mitarb.'!A169="","",'1045Bd Stammdaten Mitarb.'!A169)</f>
        <v/>
      </c>
      <c r="B180" s="292" t="str">
        <f>IF('1045Bd Stammdaten Mitarb.'!B169="","",'1045Bd Stammdaten Mitarb.'!B169)</f>
        <v/>
      </c>
      <c r="C180" s="292" t="str">
        <f>IF('1045Bd Stammdaten Mitarb.'!C169="","",'1045Bd Stammdaten Mitarb.'!C169)</f>
        <v/>
      </c>
      <c r="D180" s="293"/>
      <c r="E180" s="113"/>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5" t="str">
        <f t="shared" si="2"/>
        <v/>
      </c>
      <c r="AK180" s="116"/>
    </row>
    <row r="181" spans="1:37" s="65" customFormat="1" ht="30" customHeight="1">
      <c r="A181" s="291" t="str">
        <f>IF('1045Bd Stammdaten Mitarb.'!A170="","",'1045Bd Stammdaten Mitarb.'!A170)</f>
        <v/>
      </c>
      <c r="B181" s="292" t="str">
        <f>IF('1045Bd Stammdaten Mitarb.'!B170="","",'1045Bd Stammdaten Mitarb.'!B170)</f>
        <v/>
      </c>
      <c r="C181" s="292" t="str">
        <f>IF('1045Bd Stammdaten Mitarb.'!C170="","",'1045Bd Stammdaten Mitarb.'!C170)</f>
        <v/>
      </c>
      <c r="D181" s="293"/>
      <c r="E181" s="113"/>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5" t="str">
        <f t="shared" si="2"/>
        <v/>
      </c>
      <c r="AK181" s="116"/>
    </row>
    <row r="182" spans="1:37" s="65" customFormat="1" ht="30" customHeight="1">
      <c r="A182" s="291" t="str">
        <f>IF('1045Bd Stammdaten Mitarb.'!A171="","",'1045Bd Stammdaten Mitarb.'!A171)</f>
        <v/>
      </c>
      <c r="B182" s="292" t="str">
        <f>IF('1045Bd Stammdaten Mitarb.'!B171="","",'1045Bd Stammdaten Mitarb.'!B171)</f>
        <v/>
      </c>
      <c r="C182" s="292" t="str">
        <f>IF('1045Bd Stammdaten Mitarb.'!C171="","",'1045Bd Stammdaten Mitarb.'!C171)</f>
        <v/>
      </c>
      <c r="D182" s="293"/>
      <c r="E182" s="113"/>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5" t="str">
        <f t="shared" ref="AJ182:AJ218" si="3">IF(A182="","",SUM(E182:AI182))</f>
        <v/>
      </c>
      <c r="AK182" s="116"/>
    </row>
    <row r="183" spans="1:37" s="65" customFormat="1" ht="30" customHeight="1">
      <c r="A183" s="291" t="str">
        <f>IF('1045Bd Stammdaten Mitarb.'!A172="","",'1045Bd Stammdaten Mitarb.'!A172)</f>
        <v/>
      </c>
      <c r="B183" s="292" t="str">
        <f>IF('1045Bd Stammdaten Mitarb.'!B172="","",'1045Bd Stammdaten Mitarb.'!B172)</f>
        <v/>
      </c>
      <c r="C183" s="292" t="str">
        <f>IF('1045Bd Stammdaten Mitarb.'!C172="","",'1045Bd Stammdaten Mitarb.'!C172)</f>
        <v/>
      </c>
      <c r="D183" s="293"/>
      <c r="E183" s="113"/>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5" t="str">
        <f t="shared" si="3"/>
        <v/>
      </c>
      <c r="AK183" s="116"/>
    </row>
    <row r="184" spans="1:37" s="65" customFormat="1" ht="30" customHeight="1">
      <c r="A184" s="291" t="str">
        <f>IF('1045Bd Stammdaten Mitarb.'!A173="","",'1045Bd Stammdaten Mitarb.'!A173)</f>
        <v/>
      </c>
      <c r="B184" s="292" t="str">
        <f>IF('1045Bd Stammdaten Mitarb.'!B173="","",'1045Bd Stammdaten Mitarb.'!B173)</f>
        <v/>
      </c>
      <c r="C184" s="292" t="str">
        <f>IF('1045Bd Stammdaten Mitarb.'!C173="","",'1045Bd Stammdaten Mitarb.'!C173)</f>
        <v/>
      </c>
      <c r="D184" s="293"/>
      <c r="E184" s="113"/>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5" t="str">
        <f t="shared" si="3"/>
        <v/>
      </c>
      <c r="AK184" s="116"/>
    </row>
    <row r="185" spans="1:37" s="65" customFormat="1" ht="30" customHeight="1">
      <c r="A185" s="291" t="str">
        <f>IF('1045Bd Stammdaten Mitarb.'!A174="","",'1045Bd Stammdaten Mitarb.'!A174)</f>
        <v/>
      </c>
      <c r="B185" s="292" t="str">
        <f>IF('1045Bd Stammdaten Mitarb.'!B174="","",'1045Bd Stammdaten Mitarb.'!B174)</f>
        <v/>
      </c>
      <c r="C185" s="292" t="str">
        <f>IF('1045Bd Stammdaten Mitarb.'!C174="","",'1045Bd Stammdaten Mitarb.'!C174)</f>
        <v/>
      </c>
      <c r="D185" s="293"/>
      <c r="E185" s="113"/>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5" t="str">
        <f t="shared" si="3"/>
        <v/>
      </c>
      <c r="AK185" s="116"/>
    </row>
    <row r="186" spans="1:37" s="65" customFormat="1" ht="30" customHeight="1">
      <c r="A186" s="291" t="str">
        <f>IF('1045Bd Stammdaten Mitarb.'!A175="","",'1045Bd Stammdaten Mitarb.'!A175)</f>
        <v/>
      </c>
      <c r="B186" s="292" t="str">
        <f>IF('1045Bd Stammdaten Mitarb.'!B175="","",'1045Bd Stammdaten Mitarb.'!B175)</f>
        <v/>
      </c>
      <c r="C186" s="292" t="str">
        <f>IF('1045Bd Stammdaten Mitarb.'!C175="","",'1045Bd Stammdaten Mitarb.'!C175)</f>
        <v/>
      </c>
      <c r="D186" s="293"/>
      <c r="E186" s="113"/>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5" t="str">
        <f t="shared" si="3"/>
        <v/>
      </c>
      <c r="AK186" s="116"/>
    </row>
    <row r="187" spans="1:37" s="65" customFormat="1" ht="30" customHeight="1">
      <c r="A187" s="291" t="str">
        <f>IF('1045Bd Stammdaten Mitarb.'!A176="","",'1045Bd Stammdaten Mitarb.'!A176)</f>
        <v/>
      </c>
      <c r="B187" s="292" t="str">
        <f>IF('1045Bd Stammdaten Mitarb.'!B176="","",'1045Bd Stammdaten Mitarb.'!B176)</f>
        <v/>
      </c>
      <c r="C187" s="292" t="str">
        <f>IF('1045Bd Stammdaten Mitarb.'!C176="","",'1045Bd Stammdaten Mitarb.'!C176)</f>
        <v/>
      </c>
      <c r="D187" s="293"/>
      <c r="E187" s="113"/>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5" t="str">
        <f t="shared" si="3"/>
        <v/>
      </c>
      <c r="AK187" s="116"/>
    </row>
    <row r="188" spans="1:37" s="65" customFormat="1" ht="30" customHeight="1">
      <c r="A188" s="291" t="str">
        <f>IF('1045Bd Stammdaten Mitarb.'!A177="","",'1045Bd Stammdaten Mitarb.'!A177)</f>
        <v/>
      </c>
      <c r="B188" s="292" t="str">
        <f>IF('1045Bd Stammdaten Mitarb.'!B177="","",'1045Bd Stammdaten Mitarb.'!B177)</f>
        <v/>
      </c>
      <c r="C188" s="292" t="str">
        <f>IF('1045Bd Stammdaten Mitarb.'!C177="","",'1045Bd Stammdaten Mitarb.'!C177)</f>
        <v/>
      </c>
      <c r="D188" s="293"/>
      <c r="E188" s="113"/>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5" t="str">
        <f t="shared" si="3"/>
        <v/>
      </c>
      <c r="AK188" s="116"/>
    </row>
    <row r="189" spans="1:37" s="65" customFormat="1" ht="30" customHeight="1">
      <c r="A189" s="291" t="str">
        <f>IF('1045Bd Stammdaten Mitarb.'!A178="","",'1045Bd Stammdaten Mitarb.'!A178)</f>
        <v/>
      </c>
      <c r="B189" s="292" t="str">
        <f>IF('1045Bd Stammdaten Mitarb.'!B178="","",'1045Bd Stammdaten Mitarb.'!B178)</f>
        <v/>
      </c>
      <c r="C189" s="292" t="str">
        <f>IF('1045Bd Stammdaten Mitarb.'!C178="","",'1045Bd Stammdaten Mitarb.'!C178)</f>
        <v/>
      </c>
      <c r="D189" s="293"/>
      <c r="E189" s="113"/>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5" t="str">
        <f t="shared" si="3"/>
        <v/>
      </c>
      <c r="AK189" s="116"/>
    </row>
    <row r="190" spans="1:37" s="65" customFormat="1" ht="30" customHeight="1">
      <c r="A190" s="291" t="str">
        <f>IF('1045Bd Stammdaten Mitarb.'!A179="","",'1045Bd Stammdaten Mitarb.'!A179)</f>
        <v/>
      </c>
      <c r="B190" s="292" t="str">
        <f>IF('1045Bd Stammdaten Mitarb.'!B179="","",'1045Bd Stammdaten Mitarb.'!B179)</f>
        <v/>
      </c>
      <c r="C190" s="292" t="str">
        <f>IF('1045Bd Stammdaten Mitarb.'!C179="","",'1045Bd Stammdaten Mitarb.'!C179)</f>
        <v/>
      </c>
      <c r="D190" s="293"/>
      <c r="E190" s="113"/>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5" t="str">
        <f t="shared" si="3"/>
        <v/>
      </c>
      <c r="AK190" s="116"/>
    </row>
    <row r="191" spans="1:37" s="65" customFormat="1" ht="30" customHeight="1">
      <c r="A191" s="291" t="str">
        <f>IF('1045Bd Stammdaten Mitarb.'!A180="","",'1045Bd Stammdaten Mitarb.'!A180)</f>
        <v/>
      </c>
      <c r="B191" s="292" t="str">
        <f>IF('1045Bd Stammdaten Mitarb.'!B180="","",'1045Bd Stammdaten Mitarb.'!B180)</f>
        <v/>
      </c>
      <c r="C191" s="292" t="str">
        <f>IF('1045Bd Stammdaten Mitarb.'!C180="","",'1045Bd Stammdaten Mitarb.'!C180)</f>
        <v/>
      </c>
      <c r="D191" s="293"/>
      <c r="E191" s="113"/>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5" t="str">
        <f t="shared" si="3"/>
        <v/>
      </c>
      <c r="AK191" s="116"/>
    </row>
    <row r="192" spans="1:37" s="65" customFormat="1" ht="30" customHeight="1">
      <c r="A192" s="291" t="str">
        <f>IF('1045Bd Stammdaten Mitarb.'!A181="","",'1045Bd Stammdaten Mitarb.'!A181)</f>
        <v/>
      </c>
      <c r="B192" s="292" t="str">
        <f>IF('1045Bd Stammdaten Mitarb.'!B181="","",'1045Bd Stammdaten Mitarb.'!B181)</f>
        <v/>
      </c>
      <c r="C192" s="292" t="str">
        <f>IF('1045Bd Stammdaten Mitarb.'!C181="","",'1045Bd Stammdaten Mitarb.'!C181)</f>
        <v/>
      </c>
      <c r="D192" s="293"/>
      <c r="E192" s="113"/>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5" t="str">
        <f t="shared" si="3"/>
        <v/>
      </c>
      <c r="AK192" s="116"/>
    </row>
    <row r="193" spans="1:37" s="65" customFormat="1" ht="30" customHeight="1">
      <c r="A193" s="291" t="str">
        <f>IF('1045Bd Stammdaten Mitarb.'!A182="","",'1045Bd Stammdaten Mitarb.'!A182)</f>
        <v/>
      </c>
      <c r="B193" s="292" t="str">
        <f>IF('1045Bd Stammdaten Mitarb.'!B182="","",'1045Bd Stammdaten Mitarb.'!B182)</f>
        <v/>
      </c>
      <c r="C193" s="292" t="str">
        <f>IF('1045Bd Stammdaten Mitarb.'!C182="","",'1045Bd Stammdaten Mitarb.'!C182)</f>
        <v/>
      </c>
      <c r="D193" s="293"/>
      <c r="E193" s="113"/>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5" t="str">
        <f t="shared" si="3"/>
        <v/>
      </c>
      <c r="AK193" s="116"/>
    </row>
    <row r="194" spans="1:37" s="65" customFormat="1" ht="30" customHeight="1">
      <c r="A194" s="291" t="str">
        <f>IF('1045Bd Stammdaten Mitarb.'!A183="","",'1045Bd Stammdaten Mitarb.'!A183)</f>
        <v/>
      </c>
      <c r="B194" s="292" t="str">
        <f>IF('1045Bd Stammdaten Mitarb.'!B183="","",'1045Bd Stammdaten Mitarb.'!B183)</f>
        <v/>
      </c>
      <c r="C194" s="292" t="str">
        <f>IF('1045Bd Stammdaten Mitarb.'!C183="","",'1045Bd Stammdaten Mitarb.'!C183)</f>
        <v/>
      </c>
      <c r="D194" s="293"/>
      <c r="E194" s="113"/>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5" t="str">
        <f t="shared" si="3"/>
        <v/>
      </c>
      <c r="AK194" s="116"/>
    </row>
    <row r="195" spans="1:37" s="65" customFormat="1" ht="30" customHeight="1">
      <c r="A195" s="291" t="str">
        <f>IF('1045Bd Stammdaten Mitarb.'!A184="","",'1045Bd Stammdaten Mitarb.'!A184)</f>
        <v/>
      </c>
      <c r="B195" s="292" t="str">
        <f>IF('1045Bd Stammdaten Mitarb.'!B184="","",'1045Bd Stammdaten Mitarb.'!B184)</f>
        <v/>
      </c>
      <c r="C195" s="292" t="str">
        <f>IF('1045Bd Stammdaten Mitarb.'!C184="","",'1045Bd Stammdaten Mitarb.'!C184)</f>
        <v/>
      </c>
      <c r="D195" s="293"/>
      <c r="E195" s="113"/>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5" t="str">
        <f t="shared" si="3"/>
        <v/>
      </c>
      <c r="AK195" s="116"/>
    </row>
    <row r="196" spans="1:37" s="65" customFormat="1" ht="30" customHeight="1">
      <c r="A196" s="291" t="str">
        <f>IF('1045Bd Stammdaten Mitarb.'!A185="","",'1045Bd Stammdaten Mitarb.'!A185)</f>
        <v/>
      </c>
      <c r="B196" s="292" t="str">
        <f>IF('1045Bd Stammdaten Mitarb.'!B185="","",'1045Bd Stammdaten Mitarb.'!B185)</f>
        <v/>
      </c>
      <c r="C196" s="292" t="str">
        <f>IF('1045Bd Stammdaten Mitarb.'!C185="","",'1045Bd Stammdaten Mitarb.'!C185)</f>
        <v/>
      </c>
      <c r="D196" s="293"/>
      <c r="E196" s="113"/>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5" t="str">
        <f t="shared" si="3"/>
        <v/>
      </c>
      <c r="AK196" s="116"/>
    </row>
    <row r="197" spans="1:37" s="65" customFormat="1" ht="30" customHeight="1">
      <c r="A197" s="291" t="str">
        <f>IF('1045Bd Stammdaten Mitarb.'!A186="","",'1045Bd Stammdaten Mitarb.'!A186)</f>
        <v/>
      </c>
      <c r="B197" s="292" t="str">
        <f>IF('1045Bd Stammdaten Mitarb.'!B186="","",'1045Bd Stammdaten Mitarb.'!B186)</f>
        <v/>
      </c>
      <c r="C197" s="292" t="str">
        <f>IF('1045Bd Stammdaten Mitarb.'!C186="","",'1045Bd Stammdaten Mitarb.'!C186)</f>
        <v/>
      </c>
      <c r="D197" s="293"/>
      <c r="E197" s="113"/>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5" t="str">
        <f t="shared" si="3"/>
        <v/>
      </c>
      <c r="AK197" s="116"/>
    </row>
    <row r="198" spans="1:37" s="65" customFormat="1" ht="30" customHeight="1">
      <c r="A198" s="291" t="str">
        <f>IF('1045Bd Stammdaten Mitarb.'!A187="","",'1045Bd Stammdaten Mitarb.'!A187)</f>
        <v/>
      </c>
      <c r="B198" s="292" t="str">
        <f>IF('1045Bd Stammdaten Mitarb.'!B187="","",'1045Bd Stammdaten Mitarb.'!B187)</f>
        <v/>
      </c>
      <c r="C198" s="292" t="str">
        <f>IF('1045Bd Stammdaten Mitarb.'!C187="","",'1045Bd Stammdaten Mitarb.'!C187)</f>
        <v/>
      </c>
      <c r="D198" s="293"/>
      <c r="E198" s="113"/>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5" t="str">
        <f t="shared" si="3"/>
        <v/>
      </c>
      <c r="AK198" s="116"/>
    </row>
    <row r="199" spans="1:37" s="65" customFormat="1" ht="30" customHeight="1">
      <c r="A199" s="291" t="str">
        <f>IF('1045Bd Stammdaten Mitarb.'!A188="","",'1045Bd Stammdaten Mitarb.'!A188)</f>
        <v/>
      </c>
      <c r="B199" s="292" t="str">
        <f>IF('1045Bd Stammdaten Mitarb.'!B188="","",'1045Bd Stammdaten Mitarb.'!B188)</f>
        <v/>
      </c>
      <c r="C199" s="292" t="str">
        <f>IF('1045Bd Stammdaten Mitarb.'!C188="","",'1045Bd Stammdaten Mitarb.'!C188)</f>
        <v/>
      </c>
      <c r="D199" s="293"/>
      <c r="E199" s="113"/>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5" t="str">
        <f t="shared" si="3"/>
        <v/>
      </c>
      <c r="AK199" s="116"/>
    </row>
    <row r="200" spans="1:37" s="65" customFormat="1" ht="30" customHeight="1">
      <c r="A200" s="291" t="str">
        <f>IF('1045Bd Stammdaten Mitarb.'!A189="","",'1045Bd Stammdaten Mitarb.'!A189)</f>
        <v/>
      </c>
      <c r="B200" s="292" t="str">
        <f>IF('1045Bd Stammdaten Mitarb.'!B189="","",'1045Bd Stammdaten Mitarb.'!B189)</f>
        <v/>
      </c>
      <c r="C200" s="292" t="str">
        <f>IF('1045Bd Stammdaten Mitarb.'!C189="","",'1045Bd Stammdaten Mitarb.'!C189)</f>
        <v/>
      </c>
      <c r="D200" s="293"/>
      <c r="E200" s="113"/>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5" t="str">
        <f t="shared" si="3"/>
        <v/>
      </c>
      <c r="AK200" s="116"/>
    </row>
    <row r="201" spans="1:37" s="65" customFormat="1" ht="30" customHeight="1">
      <c r="A201" s="291" t="str">
        <f>IF('1045Bd Stammdaten Mitarb.'!A190="","",'1045Bd Stammdaten Mitarb.'!A190)</f>
        <v/>
      </c>
      <c r="B201" s="292" t="str">
        <f>IF('1045Bd Stammdaten Mitarb.'!B190="","",'1045Bd Stammdaten Mitarb.'!B190)</f>
        <v/>
      </c>
      <c r="C201" s="292" t="str">
        <f>IF('1045Bd Stammdaten Mitarb.'!C190="","",'1045Bd Stammdaten Mitarb.'!C190)</f>
        <v/>
      </c>
      <c r="D201" s="293"/>
      <c r="E201" s="113"/>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5" t="str">
        <f t="shared" si="3"/>
        <v/>
      </c>
      <c r="AK201" s="116"/>
    </row>
    <row r="202" spans="1:37" s="65" customFormat="1" ht="30" customHeight="1">
      <c r="A202" s="291" t="str">
        <f>IF('1045Bd Stammdaten Mitarb.'!A191="","",'1045Bd Stammdaten Mitarb.'!A191)</f>
        <v/>
      </c>
      <c r="B202" s="292" t="str">
        <f>IF('1045Bd Stammdaten Mitarb.'!B191="","",'1045Bd Stammdaten Mitarb.'!B191)</f>
        <v/>
      </c>
      <c r="C202" s="292" t="str">
        <f>IF('1045Bd Stammdaten Mitarb.'!C191="","",'1045Bd Stammdaten Mitarb.'!C191)</f>
        <v/>
      </c>
      <c r="D202" s="293"/>
      <c r="E202" s="113"/>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5" t="str">
        <f t="shared" si="3"/>
        <v/>
      </c>
      <c r="AK202" s="116"/>
    </row>
    <row r="203" spans="1:37" s="65" customFormat="1" ht="30" customHeight="1">
      <c r="A203" s="291" t="str">
        <f>IF('1045Bd Stammdaten Mitarb.'!A192="","",'1045Bd Stammdaten Mitarb.'!A192)</f>
        <v/>
      </c>
      <c r="B203" s="292" t="str">
        <f>IF('1045Bd Stammdaten Mitarb.'!B192="","",'1045Bd Stammdaten Mitarb.'!B192)</f>
        <v/>
      </c>
      <c r="C203" s="292" t="str">
        <f>IF('1045Bd Stammdaten Mitarb.'!C192="","",'1045Bd Stammdaten Mitarb.'!C192)</f>
        <v/>
      </c>
      <c r="D203" s="293"/>
      <c r="E203" s="113"/>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5" t="str">
        <f t="shared" si="3"/>
        <v/>
      </c>
      <c r="AK203" s="116"/>
    </row>
    <row r="204" spans="1:37" s="65" customFormat="1" ht="30" customHeight="1">
      <c r="A204" s="291" t="str">
        <f>IF('1045Bd Stammdaten Mitarb.'!A193="","",'1045Bd Stammdaten Mitarb.'!A193)</f>
        <v/>
      </c>
      <c r="B204" s="292" t="str">
        <f>IF('1045Bd Stammdaten Mitarb.'!B193="","",'1045Bd Stammdaten Mitarb.'!B193)</f>
        <v/>
      </c>
      <c r="C204" s="292" t="str">
        <f>IF('1045Bd Stammdaten Mitarb.'!C193="","",'1045Bd Stammdaten Mitarb.'!C193)</f>
        <v/>
      </c>
      <c r="D204" s="293"/>
      <c r="E204" s="113"/>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5" t="str">
        <f t="shared" si="3"/>
        <v/>
      </c>
      <c r="AK204" s="116"/>
    </row>
    <row r="205" spans="1:37" s="65" customFormat="1" ht="30" customHeight="1">
      <c r="A205" s="291" t="str">
        <f>IF('1045Bd Stammdaten Mitarb.'!A194="","",'1045Bd Stammdaten Mitarb.'!A194)</f>
        <v/>
      </c>
      <c r="B205" s="292" t="str">
        <f>IF('1045Bd Stammdaten Mitarb.'!B194="","",'1045Bd Stammdaten Mitarb.'!B194)</f>
        <v/>
      </c>
      <c r="C205" s="292" t="str">
        <f>IF('1045Bd Stammdaten Mitarb.'!C194="","",'1045Bd Stammdaten Mitarb.'!C194)</f>
        <v/>
      </c>
      <c r="D205" s="293"/>
      <c r="E205" s="113"/>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5" t="str">
        <f t="shared" si="3"/>
        <v/>
      </c>
      <c r="AK205" s="116"/>
    </row>
    <row r="206" spans="1:37" s="65" customFormat="1" ht="30" customHeight="1">
      <c r="A206" s="291" t="str">
        <f>IF('1045Bd Stammdaten Mitarb.'!A195="","",'1045Bd Stammdaten Mitarb.'!A195)</f>
        <v/>
      </c>
      <c r="B206" s="292" t="str">
        <f>IF('1045Bd Stammdaten Mitarb.'!B195="","",'1045Bd Stammdaten Mitarb.'!B195)</f>
        <v/>
      </c>
      <c r="C206" s="292" t="str">
        <f>IF('1045Bd Stammdaten Mitarb.'!C195="","",'1045Bd Stammdaten Mitarb.'!C195)</f>
        <v/>
      </c>
      <c r="D206" s="293"/>
      <c r="E206" s="113"/>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5" t="str">
        <f t="shared" si="3"/>
        <v/>
      </c>
      <c r="AK206" s="116"/>
    </row>
    <row r="207" spans="1:37" s="65" customFormat="1" ht="30" customHeight="1">
      <c r="A207" s="291" t="str">
        <f>IF('1045Bd Stammdaten Mitarb.'!A196="","",'1045Bd Stammdaten Mitarb.'!A196)</f>
        <v/>
      </c>
      <c r="B207" s="292" t="str">
        <f>IF('1045Bd Stammdaten Mitarb.'!B196="","",'1045Bd Stammdaten Mitarb.'!B196)</f>
        <v/>
      </c>
      <c r="C207" s="292" t="str">
        <f>IF('1045Bd Stammdaten Mitarb.'!C196="","",'1045Bd Stammdaten Mitarb.'!C196)</f>
        <v/>
      </c>
      <c r="D207" s="293"/>
      <c r="E207" s="113"/>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5" t="str">
        <f t="shared" si="3"/>
        <v/>
      </c>
      <c r="AK207" s="116"/>
    </row>
    <row r="208" spans="1:37" s="65" customFormat="1" ht="30" customHeight="1">
      <c r="A208" s="291" t="str">
        <f>IF('1045Bd Stammdaten Mitarb.'!A197="","",'1045Bd Stammdaten Mitarb.'!A197)</f>
        <v/>
      </c>
      <c r="B208" s="292" t="str">
        <f>IF('1045Bd Stammdaten Mitarb.'!B197="","",'1045Bd Stammdaten Mitarb.'!B197)</f>
        <v/>
      </c>
      <c r="C208" s="292" t="str">
        <f>IF('1045Bd Stammdaten Mitarb.'!C197="","",'1045Bd Stammdaten Mitarb.'!C197)</f>
        <v/>
      </c>
      <c r="D208" s="293"/>
      <c r="E208" s="113"/>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5" t="str">
        <f t="shared" si="3"/>
        <v/>
      </c>
      <c r="AK208" s="116"/>
    </row>
    <row r="209" spans="1:37" s="65" customFormat="1" ht="30" customHeight="1">
      <c r="A209" s="291" t="str">
        <f>IF('1045Bd Stammdaten Mitarb.'!A198="","",'1045Bd Stammdaten Mitarb.'!A198)</f>
        <v/>
      </c>
      <c r="B209" s="292" t="str">
        <f>IF('1045Bd Stammdaten Mitarb.'!B198="","",'1045Bd Stammdaten Mitarb.'!B198)</f>
        <v/>
      </c>
      <c r="C209" s="292" t="str">
        <f>IF('1045Bd Stammdaten Mitarb.'!C198="","",'1045Bd Stammdaten Mitarb.'!C198)</f>
        <v/>
      </c>
      <c r="D209" s="293"/>
      <c r="E209" s="113"/>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5" t="str">
        <f t="shared" si="3"/>
        <v/>
      </c>
      <c r="AK209" s="116"/>
    </row>
    <row r="210" spans="1:37" s="65" customFormat="1" ht="30" customHeight="1">
      <c r="A210" s="291" t="str">
        <f>IF('1045Bd Stammdaten Mitarb.'!A199="","",'1045Bd Stammdaten Mitarb.'!A199)</f>
        <v/>
      </c>
      <c r="B210" s="292" t="str">
        <f>IF('1045Bd Stammdaten Mitarb.'!B199="","",'1045Bd Stammdaten Mitarb.'!B199)</f>
        <v/>
      </c>
      <c r="C210" s="292" t="str">
        <f>IF('1045Bd Stammdaten Mitarb.'!C199="","",'1045Bd Stammdaten Mitarb.'!C199)</f>
        <v/>
      </c>
      <c r="D210" s="293"/>
      <c r="E210" s="113"/>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5" t="str">
        <f t="shared" si="3"/>
        <v/>
      </c>
      <c r="AK210" s="116"/>
    </row>
    <row r="211" spans="1:37" s="65" customFormat="1" ht="30" customHeight="1">
      <c r="A211" s="291" t="str">
        <f>IF('1045Bd Stammdaten Mitarb.'!A200="","",'1045Bd Stammdaten Mitarb.'!A200)</f>
        <v/>
      </c>
      <c r="B211" s="292" t="str">
        <f>IF('1045Bd Stammdaten Mitarb.'!B200="","",'1045Bd Stammdaten Mitarb.'!B200)</f>
        <v/>
      </c>
      <c r="C211" s="292" t="str">
        <f>IF('1045Bd Stammdaten Mitarb.'!C200="","",'1045Bd Stammdaten Mitarb.'!C200)</f>
        <v/>
      </c>
      <c r="D211" s="293"/>
      <c r="E211" s="113"/>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5" t="str">
        <f t="shared" si="3"/>
        <v/>
      </c>
      <c r="AK211" s="116"/>
    </row>
    <row r="212" spans="1:37" s="65" customFormat="1" ht="30" customHeight="1">
      <c r="A212" s="291" t="str">
        <f>IF('1045Bd Stammdaten Mitarb.'!A201="","",'1045Bd Stammdaten Mitarb.'!A201)</f>
        <v/>
      </c>
      <c r="B212" s="292" t="str">
        <f>IF('1045Bd Stammdaten Mitarb.'!B201="","",'1045Bd Stammdaten Mitarb.'!B201)</f>
        <v/>
      </c>
      <c r="C212" s="292" t="str">
        <f>IF('1045Bd Stammdaten Mitarb.'!C201="","",'1045Bd Stammdaten Mitarb.'!C201)</f>
        <v/>
      </c>
      <c r="D212" s="293"/>
      <c r="E212" s="113"/>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5" t="str">
        <f t="shared" si="3"/>
        <v/>
      </c>
      <c r="AK212" s="116"/>
    </row>
    <row r="213" spans="1:37" s="65" customFormat="1" ht="30" customHeight="1">
      <c r="A213" s="291" t="str">
        <f>IF('1045Bd Stammdaten Mitarb.'!A202="","",'1045Bd Stammdaten Mitarb.'!A202)</f>
        <v/>
      </c>
      <c r="B213" s="292" t="str">
        <f>IF('1045Bd Stammdaten Mitarb.'!B202="","",'1045Bd Stammdaten Mitarb.'!B202)</f>
        <v/>
      </c>
      <c r="C213" s="292" t="str">
        <f>IF('1045Bd Stammdaten Mitarb.'!C202="","",'1045Bd Stammdaten Mitarb.'!C202)</f>
        <v/>
      </c>
      <c r="D213" s="293"/>
      <c r="E213" s="113"/>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5" t="str">
        <f t="shared" si="3"/>
        <v/>
      </c>
      <c r="AK213" s="116"/>
    </row>
    <row r="214" spans="1:37" s="65" customFormat="1" ht="30" customHeight="1">
      <c r="A214" s="291" t="str">
        <f>IF('1045Bd Stammdaten Mitarb.'!A203="","",'1045Bd Stammdaten Mitarb.'!A203)</f>
        <v/>
      </c>
      <c r="B214" s="292" t="str">
        <f>IF('1045Bd Stammdaten Mitarb.'!B203="","",'1045Bd Stammdaten Mitarb.'!B203)</f>
        <v/>
      </c>
      <c r="C214" s="292" t="str">
        <f>IF('1045Bd Stammdaten Mitarb.'!C203="","",'1045Bd Stammdaten Mitarb.'!C203)</f>
        <v/>
      </c>
      <c r="D214" s="293"/>
      <c r="E214" s="113"/>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5" t="str">
        <f t="shared" si="3"/>
        <v/>
      </c>
      <c r="AK214" s="116"/>
    </row>
    <row r="215" spans="1:37" s="65" customFormat="1" ht="30" customHeight="1">
      <c r="A215" s="291" t="str">
        <f>IF('1045Bd Stammdaten Mitarb.'!A204="","",'1045Bd Stammdaten Mitarb.'!A204)</f>
        <v/>
      </c>
      <c r="B215" s="292" t="str">
        <f>IF('1045Bd Stammdaten Mitarb.'!B204="","",'1045Bd Stammdaten Mitarb.'!B204)</f>
        <v/>
      </c>
      <c r="C215" s="292" t="str">
        <f>IF('1045Bd Stammdaten Mitarb.'!C204="","",'1045Bd Stammdaten Mitarb.'!C204)</f>
        <v/>
      </c>
      <c r="D215" s="293"/>
      <c r="E215" s="113"/>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5" t="str">
        <f t="shared" si="3"/>
        <v/>
      </c>
      <c r="AK215" s="116"/>
    </row>
    <row r="216" spans="1:37" s="65" customFormat="1" ht="30" customHeight="1">
      <c r="A216" s="291" t="str">
        <f>IF('1045Bd Stammdaten Mitarb.'!A205="","",'1045Bd Stammdaten Mitarb.'!A205)</f>
        <v/>
      </c>
      <c r="B216" s="292" t="str">
        <f>IF('1045Bd Stammdaten Mitarb.'!B205="","",'1045Bd Stammdaten Mitarb.'!B205)</f>
        <v/>
      </c>
      <c r="C216" s="292" t="str">
        <f>IF('1045Bd Stammdaten Mitarb.'!C205="","",'1045Bd Stammdaten Mitarb.'!C205)</f>
        <v/>
      </c>
      <c r="D216" s="293"/>
      <c r="E216" s="113"/>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5" t="str">
        <f t="shared" si="3"/>
        <v/>
      </c>
      <c r="AK216" s="116"/>
    </row>
    <row r="217" spans="1:37" s="65" customFormat="1" ht="30" customHeight="1">
      <c r="A217" s="291" t="str">
        <f>IF('1045Bd Stammdaten Mitarb.'!A206="","",'1045Bd Stammdaten Mitarb.'!A206)</f>
        <v/>
      </c>
      <c r="B217" s="292" t="str">
        <f>IF('1045Bd Stammdaten Mitarb.'!B206="","",'1045Bd Stammdaten Mitarb.'!B206)</f>
        <v/>
      </c>
      <c r="C217" s="292" t="str">
        <f>IF('1045Bd Stammdaten Mitarb.'!C206="","",'1045Bd Stammdaten Mitarb.'!C206)</f>
        <v/>
      </c>
      <c r="D217" s="293"/>
      <c r="E217" s="113"/>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5" t="str">
        <f t="shared" si="3"/>
        <v/>
      </c>
      <c r="AK217" s="116"/>
    </row>
    <row r="218" spans="1:37" s="65" customFormat="1" ht="30" customHeight="1">
      <c r="A218" s="291" t="str">
        <f>IF('1045Bd Stammdaten Mitarb.'!A207="","",'1045Bd Stammdaten Mitarb.'!A207)</f>
        <v/>
      </c>
      <c r="B218" s="292" t="str">
        <f>IF('1045Bd Stammdaten Mitarb.'!B207="","",'1045Bd Stammdaten Mitarb.'!B207)</f>
        <v/>
      </c>
      <c r="C218" s="292" t="str">
        <f>IF('1045Bd Stammdaten Mitarb.'!C207="","",'1045Bd Stammdaten Mitarb.'!C207)</f>
        <v/>
      </c>
      <c r="D218" s="293"/>
      <c r="E218" s="113"/>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5" t="str">
        <f t="shared" si="3"/>
        <v/>
      </c>
      <c r="AK218" s="116"/>
    </row>
    <row r="219" spans="1:37"/>
    <row r="220" spans="1:37"/>
  </sheetData>
  <sheetProtection algorithmName="SHA-512" hashValue="uAwcYtowJ44abMY+bmejO7b5dp9RX1Y6iURlotOh0dnOkFxnCehF3K3Q36oatf3F/XwznNIAb8S3TF8KkuED5g==" saltValue="aWjptXQm6W0zYuh1O1TKPQ==" spinCount="100000" sheet="1" objects="1" scenarios="1" selectLockedCells="1"/>
  <mergeCells count="8">
    <mergeCell ref="C8:D8"/>
    <mergeCell ref="A11:B11"/>
    <mergeCell ref="C11:D11"/>
    <mergeCell ref="C2:D2"/>
    <mergeCell ref="C4:D4"/>
    <mergeCell ref="C5:D5"/>
    <mergeCell ref="C6:D6"/>
    <mergeCell ref="C7:D7"/>
  </mergeCells>
  <phoneticPr fontId="20" type="noConversion"/>
  <conditionalFormatting sqref="C15">
    <cfRule type="expression" dxfId="41" priority="31" stopIfTrue="1">
      <formula>AND(I15&lt;&gt;"",I15&gt;0)</formula>
    </cfRule>
  </conditionalFormatting>
  <conditionalFormatting sqref="D13:D14">
    <cfRule type="expression" dxfId="40" priority="27" stopIfTrue="1">
      <formula>OR(D13="")</formula>
    </cfRule>
  </conditionalFormatting>
  <conditionalFormatting sqref="A13:A14">
    <cfRule type="expression" dxfId="39" priority="30" stopIfTrue="1">
      <formula>OR(A13="")</formula>
    </cfRule>
  </conditionalFormatting>
  <conditionalFormatting sqref="B13:B14">
    <cfRule type="expression" dxfId="38" priority="29" stopIfTrue="1">
      <formula>OR(B13="")</formula>
    </cfRule>
  </conditionalFormatting>
  <conditionalFormatting sqref="C13:C14">
    <cfRule type="expression" dxfId="37" priority="28" stopIfTrue="1">
      <formula>OR(C13="")</formula>
    </cfRule>
  </conditionalFormatting>
  <conditionalFormatting sqref="A20:A218">
    <cfRule type="cellIs" dxfId="36" priority="13" operator="between">
      <formula>7560000000000</formula>
      <formula>7569999999999</formula>
    </cfRule>
    <cfRule type="cellIs" dxfId="35" priority="14" operator="lessThanOrEqual">
      <formula>9999999999</formula>
    </cfRule>
  </conditionalFormatting>
  <conditionalFormatting sqref="A19">
    <cfRule type="cellIs" dxfId="34" priority="17" operator="between">
      <formula>7560000000000</formula>
      <formula>7569999999999</formula>
    </cfRule>
    <cfRule type="cellIs" dxfId="33" priority="18" operator="lessThanOrEqual">
      <formula>9999999999</formula>
    </cfRule>
  </conditionalFormatting>
  <conditionalFormatting sqref="C4:C5">
    <cfRule type="expression" dxfId="32" priority="12">
      <formula>C4=""</formula>
    </cfRule>
  </conditionalFormatting>
  <conditionalFormatting sqref="C6:C8">
    <cfRule type="expression" dxfId="31" priority="10">
      <formula>C6=""</formula>
    </cfRule>
  </conditionalFormatting>
  <conditionalFormatting sqref="E19:AI218">
    <cfRule type="expression" dxfId="30" priority="19" stopIfTrue="1">
      <formula>OR(E19="")</formula>
    </cfRule>
    <cfRule type="cellIs" dxfId="29" priority="20" operator="notBetween">
      <formula>0</formula>
      <formula>24</formula>
    </cfRule>
  </conditionalFormatting>
  <conditionalFormatting sqref="A18">
    <cfRule type="cellIs" dxfId="28" priority="3" operator="between">
      <formula>7560000000000</formula>
      <formula>7569999999999</formula>
    </cfRule>
    <cfRule type="cellIs" dxfId="27" priority="4" operator="lessThanOrEqual">
      <formula>9999999999</formula>
    </cfRule>
  </conditionalFormatting>
  <conditionalFormatting sqref="E18:AI18">
    <cfRule type="expression" dxfId="26" priority="1" stopIfTrue="1">
      <formula>OR(E18="")</formula>
    </cfRule>
    <cfRule type="cellIs" dxfId="25" priority="2" operator="notBetween">
      <formula>0</formula>
      <formula>24</formula>
    </cfRule>
  </conditionalFormatting>
  <dataValidations count="1">
    <dataValidation allowBlank="1" showDropDown="1" showInputMessage="1" showErrorMessage="1" errorTitle="Fehler:" error="Nur Stunden für halbe oder ganze Tage oder Null eintragen!" prompt="Nur Stunden für halbe oder ganze Tage oder Null eintragen." sqref="F19:AI218 E20:E218 E19" xr:uid="{00000000-0002-0000-0300-000000000000}"/>
  </dataValidations>
  <pageMargins left="0.39370078740157483" right="0.51181102362204722" top="0.78740157480314965" bottom="0.78740157480314965" header="0.31496062992125984" footer="0.31496062992125984"/>
  <pageSetup paperSize="9" scale="38" fitToHeight="0" orientation="landscape" r:id="rId1"/>
  <headerFooter>
    <oddHeader>&amp;C&amp;"Arial,Fett"&amp;28Rapport</oddHeader>
    <oddFooter>&amp;L&amp;F / &amp;A&amp;RSeite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59999389629810485"/>
    <pageSetUpPr fitToPage="1"/>
  </sheetPr>
  <dimension ref="A1:XFC219"/>
  <sheetViews>
    <sheetView showGridLines="0" zoomScale="85" zoomScaleNormal="85" zoomScaleSheetLayoutView="85" zoomScalePageLayoutView="85" workbookViewId="0">
      <selection activeCell="C4" sqref="C4:D4"/>
    </sheetView>
  </sheetViews>
  <sheetFormatPr baseColWidth="10" defaultColWidth="11.5703125" defaultRowHeight="14.45" customHeight="1" zeroHeight="1"/>
  <cols>
    <col min="1" max="4" width="20.7109375" style="295" customWidth="1"/>
    <col min="5" max="35" width="6.7109375" style="294" customWidth="1"/>
    <col min="36" max="36" width="9.7109375" style="294" customWidth="1"/>
    <col min="37" max="37" width="50.7109375" style="294" customWidth="1"/>
    <col min="38" max="38" width="3.85546875" style="294" customWidth="1"/>
    <col min="39" max="16383" width="11.5703125" style="294" hidden="1" customWidth="1"/>
    <col min="16384" max="16384" width="0" style="294" hidden="1" customWidth="1"/>
  </cols>
  <sheetData>
    <row r="1" spans="1:37" s="65" customFormat="1" ht="16.899999999999999" customHeight="1">
      <c r="B1" s="323" t="s">
        <v>380</v>
      </c>
      <c r="C1" s="206" t="str">
        <f>'1045Ad Antrag'!D6</f>
        <v xml:space="preserve"> / </v>
      </c>
      <c r="D1" s="207"/>
      <c r="E1" s="71"/>
      <c r="F1" s="71"/>
      <c r="G1" s="71" t="str">
        <f>'[5]10042d10043d Antrag'!$I$23</f>
        <v xml:space="preserve"> </v>
      </c>
      <c r="I1" s="70"/>
      <c r="J1" s="70"/>
      <c r="L1" s="70"/>
      <c r="O1" s="72"/>
    </row>
    <row r="2" spans="1:37" s="65" customFormat="1" ht="16.899999999999999" customHeight="1" thickBot="1">
      <c r="B2" s="324" t="s">
        <v>310</v>
      </c>
      <c r="C2" s="449" t="str">
        <f>'1045Ad Antrag'!D24</f>
        <v/>
      </c>
      <c r="D2" s="450"/>
      <c r="E2" s="71"/>
      <c r="F2" s="71"/>
      <c r="G2" s="71"/>
      <c r="J2" s="74"/>
      <c r="O2" s="75"/>
    </row>
    <row r="3" spans="1:37" s="32" customFormat="1" ht="16.899999999999999" customHeight="1" thickBot="1">
      <c r="E3" s="76"/>
      <c r="F3" s="76"/>
      <c r="G3" s="76" t="str">
        <f>'[5]10042d10043d Antrag'!$I$28</f>
        <v/>
      </c>
      <c r="H3" s="65"/>
      <c r="I3" s="74"/>
      <c r="J3" s="74"/>
      <c r="L3" s="65"/>
      <c r="M3" s="77"/>
      <c r="O3" s="75"/>
    </row>
    <row r="4" spans="1:37" s="32" customFormat="1" ht="16.899999999999999" customHeight="1">
      <c r="B4" s="325" t="s">
        <v>329</v>
      </c>
      <c r="C4" s="451"/>
      <c r="D4" s="452"/>
      <c r="E4" s="76"/>
      <c r="F4" s="76"/>
      <c r="G4" s="76"/>
      <c r="H4" s="65"/>
      <c r="I4" s="74"/>
      <c r="J4" s="74"/>
      <c r="L4" s="65"/>
      <c r="M4" s="77"/>
      <c r="O4" s="75"/>
    </row>
    <row r="5" spans="1:37" s="32" customFormat="1" ht="16.899999999999999" customHeight="1">
      <c r="B5" s="326" t="s">
        <v>332</v>
      </c>
      <c r="C5" s="453"/>
      <c r="D5" s="454"/>
      <c r="E5" s="76"/>
      <c r="F5" s="76"/>
      <c r="G5" s="76"/>
      <c r="H5" s="65"/>
      <c r="I5" s="74"/>
      <c r="J5" s="74"/>
      <c r="L5" s="65"/>
      <c r="M5" s="77"/>
      <c r="O5" s="75"/>
    </row>
    <row r="6" spans="1:37" s="32" customFormat="1" ht="16.899999999999999" customHeight="1">
      <c r="B6" s="326" t="s">
        <v>327</v>
      </c>
      <c r="C6" s="453"/>
      <c r="D6" s="454"/>
      <c r="E6" s="76"/>
      <c r="F6" s="76"/>
      <c r="G6" s="76"/>
      <c r="H6" s="65"/>
      <c r="I6" s="74"/>
      <c r="J6" s="74"/>
      <c r="L6" s="65"/>
      <c r="M6" s="77"/>
      <c r="O6" s="75"/>
    </row>
    <row r="7" spans="1:37" s="32" customFormat="1" ht="16.899999999999999" customHeight="1">
      <c r="B7" s="326" t="s">
        <v>255</v>
      </c>
      <c r="C7" s="453"/>
      <c r="D7" s="454"/>
      <c r="E7" s="76"/>
      <c r="F7" s="76"/>
      <c r="G7" s="76"/>
      <c r="H7" s="65"/>
      <c r="I7" s="74"/>
      <c r="J7" s="74"/>
      <c r="L7" s="65"/>
      <c r="M7" s="77"/>
      <c r="O7" s="75"/>
    </row>
    <row r="8" spans="1:37" s="32" customFormat="1" ht="16.899999999999999" customHeight="1" thickBot="1">
      <c r="B8" s="327" t="s">
        <v>328</v>
      </c>
      <c r="C8" s="443"/>
      <c r="D8" s="444"/>
      <c r="E8" s="76"/>
      <c r="F8" s="76"/>
      <c r="G8" s="76"/>
      <c r="H8" s="65"/>
      <c r="I8" s="74"/>
      <c r="J8" s="74"/>
      <c r="L8" s="65"/>
      <c r="M8" s="77"/>
      <c r="O8" s="75"/>
    </row>
    <row r="9" spans="1:37" s="32" customFormat="1" ht="16.899999999999999" customHeight="1" thickBot="1">
      <c r="D9" s="69"/>
      <c r="E9" s="76"/>
      <c r="F9" s="76"/>
      <c r="G9" s="76"/>
      <c r="H9" s="65"/>
      <c r="I9" s="74"/>
      <c r="J9" s="74"/>
      <c r="L9" s="65"/>
      <c r="M9" s="77"/>
      <c r="O9" s="75"/>
    </row>
    <row r="10" spans="1:37" s="79" customFormat="1" ht="16.899999999999999" customHeight="1">
      <c r="A10" s="92" t="s">
        <v>250</v>
      </c>
      <c r="B10" s="93"/>
      <c r="C10" s="93"/>
      <c r="D10" s="94"/>
    </row>
    <row r="11" spans="1:37" s="79" customFormat="1" ht="16.899999999999999" customHeight="1">
      <c r="A11" s="445" t="s">
        <v>262</v>
      </c>
      <c r="B11" s="446"/>
      <c r="C11" s="447" t="s">
        <v>90</v>
      </c>
      <c r="D11" s="448"/>
    </row>
    <row r="12" spans="1:37" s="79" customFormat="1" ht="16.899999999999999" customHeight="1">
      <c r="A12" s="95" t="s">
        <v>251</v>
      </c>
      <c r="B12" s="96" t="s">
        <v>252</v>
      </c>
      <c r="C12" s="97" t="s">
        <v>330</v>
      </c>
      <c r="D12" s="98" t="s">
        <v>331</v>
      </c>
      <c r="F12" s="80"/>
    </row>
    <row r="13" spans="1:37" s="12" customFormat="1" ht="16.899999999999999" customHeight="1">
      <c r="A13" s="198"/>
      <c r="B13" s="199"/>
      <c r="C13" s="200"/>
      <c r="D13" s="201"/>
      <c r="F13" s="52"/>
    </row>
    <row r="14" spans="1:37" s="12" customFormat="1" ht="16.899999999999999" customHeight="1" thickBot="1">
      <c r="A14" s="202"/>
      <c r="B14" s="203"/>
      <c r="C14" s="204"/>
      <c r="D14" s="205"/>
      <c r="F14" s="52"/>
    </row>
    <row r="15" spans="1:37" s="12" customFormat="1" ht="16.899999999999999" customHeight="1" thickBot="1">
      <c r="A15" s="60"/>
      <c r="H15" s="60"/>
      <c r="I15" s="52"/>
    </row>
    <row r="16" spans="1:37" s="101" customFormat="1" ht="16.899999999999999" customHeight="1" thickBot="1">
      <c r="A16" s="102" t="s">
        <v>448</v>
      </c>
      <c r="B16" s="103"/>
      <c r="C16" s="103"/>
      <c r="D16" s="104"/>
      <c r="E16" s="102" t="s">
        <v>336</v>
      </c>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7"/>
      <c r="AK16" s="100"/>
    </row>
    <row r="17" spans="1:39" s="32" customFormat="1" ht="45">
      <c r="A17" s="195" t="s">
        <v>259</v>
      </c>
      <c r="B17" s="196" t="s">
        <v>260</v>
      </c>
      <c r="C17" s="196" t="s">
        <v>261</v>
      </c>
      <c r="D17" s="197"/>
      <c r="E17" s="105" t="s">
        <v>343</v>
      </c>
      <c r="F17" s="106" t="s">
        <v>344</v>
      </c>
      <c r="G17" s="106" t="s">
        <v>345</v>
      </c>
      <c r="H17" s="106" t="s">
        <v>346</v>
      </c>
      <c r="I17" s="106" t="s">
        <v>347</v>
      </c>
      <c r="J17" s="106" t="s">
        <v>348</v>
      </c>
      <c r="K17" s="106" t="s">
        <v>349</v>
      </c>
      <c r="L17" s="106" t="s">
        <v>350</v>
      </c>
      <c r="M17" s="106" t="s">
        <v>351</v>
      </c>
      <c r="N17" s="106" t="s">
        <v>352</v>
      </c>
      <c r="O17" s="106" t="s">
        <v>353</v>
      </c>
      <c r="P17" s="106" t="s">
        <v>354</v>
      </c>
      <c r="Q17" s="106" t="s">
        <v>355</v>
      </c>
      <c r="R17" s="106" t="s">
        <v>356</v>
      </c>
      <c r="S17" s="106" t="s">
        <v>357</v>
      </c>
      <c r="T17" s="106" t="s">
        <v>358</v>
      </c>
      <c r="U17" s="106" t="s">
        <v>359</v>
      </c>
      <c r="V17" s="106" t="s">
        <v>360</v>
      </c>
      <c r="W17" s="106" t="s">
        <v>361</v>
      </c>
      <c r="X17" s="106" t="s">
        <v>362</v>
      </c>
      <c r="Y17" s="106" t="s">
        <v>363</v>
      </c>
      <c r="Z17" s="106" t="s">
        <v>364</v>
      </c>
      <c r="AA17" s="106" t="s">
        <v>365</v>
      </c>
      <c r="AB17" s="106" t="s">
        <v>366</v>
      </c>
      <c r="AC17" s="106" t="s">
        <v>367</v>
      </c>
      <c r="AD17" s="106" t="s">
        <v>368</v>
      </c>
      <c r="AE17" s="106" t="s">
        <v>369</v>
      </c>
      <c r="AF17" s="106" t="s">
        <v>370</v>
      </c>
      <c r="AG17" s="106" t="s">
        <v>371</v>
      </c>
      <c r="AH17" s="106" t="s">
        <v>372</v>
      </c>
      <c r="AI17" s="106" t="s">
        <v>373</v>
      </c>
      <c r="AJ17" s="91" t="s">
        <v>381</v>
      </c>
      <c r="AK17" s="61" t="s">
        <v>308</v>
      </c>
    </row>
    <row r="18" spans="1:39" s="248" customFormat="1" ht="30" customHeight="1">
      <c r="A18" s="243" t="s">
        <v>455</v>
      </c>
      <c r="B18" s="244" t="s">
        <v>456</v>
      </c>
      <c r="C18" s="244" t="s">
        <v>457</v>
      </c>
      <c r="D18" s="245"/>
      <c r="E18" s="286">
        <v>6</v>
      </c>
      <c r="F18" s="287">
        <v>8</v>
      </c>
      <c r="G18" s="287">
        <v>6</v>
      </c>
      <c r="H18" s="287">
        <v>8</v>
      </c>
      <c r="I18" s="287">
        <v>4</v>
      </c>
      <c r="J18" s="287"/>
      <c r="K18" s="287"/>
      <c r="L18" s="287">
        <v>0</v>
      </c>
      <c r="M18" s="287">
        <v>0</v>
      </c>
      <c r="N18" s="287">
        <v>0</v>
      </c>
      <c r="O18" s="287">
        <v>0</v>
      </c>
      <c r="P18" s="287">
        <v>0</v>
      </c>
      <c r="Q18" s="287"/>
      <c r="R18" s="287"/>
      <c r="S18" s="287">
        <v>0</v>
      </c>
      <c r="T18" s="287">
        <v>0</v>
      </c>
      <c r="U18" s="287">
        <v>0</v>
      </c>
      <c r="V18" s="287">
        <v>0</v>
      </c>
      <c r="W18" s="287">
        <v>4</v>
      </c>
      <c r="X18" s="287"/>
      <c r="Y18" s="287"/>
      <c r="Z18" s="287">
        <v>6</v>
      </c>
      <c r="AA18" s="287">
        <v>8</v>
      </c>
      <c r="AB18" s="287">
        <v>4</v>
      </c>
      <c r="AC18" s="287">
        <v>5</v>
      </c>
      <c r="AD18" s="287">
        <v>0</v>
      </c>
      <c r="AE18" s="287"/>
      <c r="AF18" s="287"/>
      <c r="AG18" s="287">
        <v>2</v>
      </c>
      <c r="AH18" s="287">
        <v>0</v>
      </c>
      <c r="AI18" s="287">
        <v>0</v>
      </c>
      <c r="AJ18" s="246">
        <f>IF(A18="","",SUM(E18:AI18))</f>
        <v>61</v>
      </c>
      <c r="AK18" s="247"/>
    </row>
    <row r="19" spans="1:39" s="112" customFormat="1" ht="30" customHeight="1">
      <c r="A19" s="288" t="str">
        <f>IF('1045Bd Stammdaten Mitarb.'!A8="","",'1045Bd Stammdaten Mitarb.'!A8)</f>
        <v/>
      </c>
      <c r="B19" s="289" t="str">
        <f>IF('1045Bd Stammdaten Mitarb.'!B8="","",'1045Bd Stammdaten Mitarb.'!B8)</f>
        <v/>
      </c>
      <c r="C19" s="289" t="str">
        <f>IF('1045Bd Stammdaten Mitarb.'!C8="","",'1045Bd Stammdaten Mitarb.'!C8)</f>
        <v/>
      </c>
      <c r="D19" s="290"/>
      <c r="E19" s="383"/>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71" t="str">
        <f t="shared" ref="AJ19:AJ83" si="0">IF(A19="","",SUM(E19:AI19))</f>
        <v/>
      </c>
      <c r="AK19" s="242"/>
    </row>
    <row r="20" spans="1:39" s="65" customFormat="1" ht="30" customHeight="1">
      <c r="A20" s="291" t="str">
        <f>IF('1045Bd Stammdaten Mitarb.'!A9="","",'1045Bd Stammdaten Mitarb.'!A9)</f>
        <v/>
      </c>
      <c r="B20" s="292" t="str">
        <f>IF('1045Bd Stammdaten Mitarb.'!B9="","",'1045Bd Stammdaten Mitarb.'!B9)</f>
        <v/>
      </c>
      <c r="C20" s="292" t="str">
        <f>IF('1045Bd Stammdaten Mitarb.'!C9="","",'1045Bd Stammdaten Mitarb.'!C9)</f>
        <v/>
      </c>
      <c r="D20" s="293"/>
      <c r="E20" s="239"/>
      <c r="F20" s="240"/>
      <c r="G20" s="240"/>
      <c r="H20" s="240"/>
      <c r="I20" s="240"/>
      <c r="J20" s="240"/>
      <c r="K20" s="240"/>
      <c r="L20" s="240"/>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372" t="str">
        <f t="shared" si="0"/>
        <v/>
      </c>
      <c r="AK20" s="116"/>
      <c r="AM20" s="117"/>
    </row>
    <row r="21" spans="1:39" s="65" customFormat="1" ht="30" customHeight="1">
      <c r="A21" s="291" t="str">
        <f>IF('1045Bd Stammdaten Mitarb.'!A10="","",'1045Bd Stammdaten Mitarb.'!A10)</f>
        <v/>
      </c>
      <c r="B21" s="292" t="str">
        <f>IF('1045Bd Stammdaten Mitarb.'!B10="","",'1045Bd Stammdaten Mitarb.'!B10)</f>
        <v/>
      </c>
      <c r="C21" s="292" t="str">
        <f>IF('1045Bd Stammdaten Mitarb.'!C10="","",'1045Bd Stammdaten Mitarb.'!C10)</f>
        <v/>
      </c>
      <c r="D21" s="293"/>
      <c r="E21" s="239"/>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372" t="str">
        <f t="shared" si="0"/>
        <v/>
      </c>
      <c r="AK21" s="116"/>
      <c r="AM21" s="118"/>
    </row>
    <row r="22" spans="1:39" s="65" customFormat="1" ht="30" customHeight="1">
      <c r="A22" s="291" t="str">
        <f>IF('1045Bd Stammdaten Mitarb.'!A11="","",'1045Bd Stammdaten Mitarb.'!A11)</f>
        <v/>
      </c>
      <c r="B22" s="292" t="str">
        <f>IF('1045Bd Stammdaten Mitarb.'!B11="","",'1045Bd Stammdaten Mitarb.'!B11)</f>
        <v/>
      </c>
      <c r="C22" s="292" t="str">
        <f>IF('1045Bd Stammdaten Mitarb.'!C11="","",'1045Bd Stammdaten Mitarb.'!C11)</f>
        <v/>
      </c>
      <c r="D22" s="293"/>
      <c r="E22" s="239"/>
      <c r="F22" s="240"/>
      <c r="G22" s="240"/>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372" t="str">
        <f t="shared" si="0"/>
        <v/>
      </c>
      <c r="AK22" s="116"/>
      <c r="AM22" s="118"/>
    </row>
    <row r="23" spans="1:39" s="65" customFormat="1" ht="30" customHeight="1">
      <c r="A23" s="291" t="str">
        <f>IF('1045Bd Stammdaten Mitarb.'!A12="","",'1045Bd Stammdaten Mitarb.'!A12)</f>
        <v/>
      </c>
      <c r="B23" s="292" t="str">
        <f>IF('1045Bd Stammdaten Mitarb.'!B12="","",'1045Bd Stammdaten Mitarb.'!B12)</f>
        <v/>
      </c>
      <c r="C23" s="292" t="str">
        <f>IF('1045Bd Stammdaten Mitarb.'!C12="","",'1045Bd Stammdaten Mitarb.'!C12)</f>
        <v/>
      </c>
      <c r="D23" s="293"/>
      <c r="E23" s="239"/>
      <c r="F23" s="240"/>
      <c r="G23" s="240"/>
      <c r="H23" s="240"/>
      <c r="I23" s="240"/>
      <c r="J23" s="240"/>
      <c r="K23" s="240"/>
      <c r="L23" s="240"/>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372" t="str">
        <f t="shared" si="0"/>
        <v/>
      </c>
      <c r="AK23" s="116"/>
      <c r="AM23" s="118"/>
    </row>
    <row r="24" spans="1:39" s="65" customFormat="1" ht="30" customHeight="1">
      <c r="A24" s="291" t="str">
        <f>IF('1045Bd Stammdaten Mitarb.'!A13="","",'1045Bd Stammdaten Mitarb.'!A13)</f>
        <v/>
      </c>
      <c r="B24" s="292" t="str">
        <f>IF('1045Bd Stammdaten Mitarb.'!B13="","",'1045Bd Stammdaten Mitarb.'!B13)</f>
        <v/>
      </c>
      <c r="C24" s="292" t="str">
        <f>IF('1045Bd Stammdaten Mitarb.'!C13="","",'1045Bd Stammdaten Mitarb.'!C13)</f>
        <v/>
      </c>
      <c r="D24" s="293"/>
      <c r="E24" s="239"/>
      <c r="F24" s="240"/>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372" t="str">
        <f t="shared" si="0"/>
        <v/>
      </c>
      <c r="AK24" s="116"/>
      <c r="AM24" s="118"/>
    </row>
    <row r="25" spans="1:39" s="65" customFormat="1" ht="30" customHeight="1">
      <c r="A25" s="291" t="str">
        <f>IF('1045Bd Stammdaten Mitarb.'!A14="","",'1045Bd Stammdaten Mitarb.'!A14)</f>
        <v/>
      </c>
      <c r="B25" s="292" t="str">
        <f>IF('1045Bd Stammdaten Mitarb.'!B14="","",'1045Bd Stammdaten Mitarb.'!B14)</f>
        <v/>
      </c>
      <c r="C25" s="292" t="str">
        <f>IF('1045Bd Stammdaten Mitarb.'!C14="","",'1045Bd Stammdaten Mitarb.'!C14)</f>
        <v/>
      </c>
      <c r="D25" s="293"/>
      <c r="E25" s="239"/>
      <c r="F25" s="240"/>
      <c r="G25" s="240"/>
      <c r="H25" s="240"/>
      <c r="I25" s="240"/>
      <c r="J25" s="240"/>
      <c r="K25" s="240"/>
      <c r="L25" s="240"/>
      <c r="M25" s="240"/>
      <c r="N25" s="240"/>
      <c r="O25" s="240"/>
      <c r="P25" s="240"/>
      <c r="Q25" s="240"/>
      <c r="R25" s="240"/>
      <c r="S25" s="240"/>
      <c r="T25" s="240"/>
      <c r="U25" s="240"/>
      <c r="V25" s="240"/>
      <c r="W25" s="240"/>
      <c r="X25" s="240"/>
      <c r="Y25" s="240"/>
      <c r="Z25" s="240"/>
      <c r="AA25" s="240"/>
      <c r="AB25" s="240"/>
      <c r="AC25" s="240"/>
      <c r="AD25" s="240"/>
      <c r="AE25" s="240"/>
      <c r="AF25" s="240"/>
      <c r="AG25" s="240"/>
      <c r="AH25" s="240"/>
      <c r="AI25" s="240"/>
      <c r="AJ25" s="372" t="str">
        <f t="shared" si="0"/>
        <v/>
      </c>
      <c r="AK25" s="116"/>
      <c r="AM25" s="118"/>
    </row>
    <row r="26" spans="1:39" s="65" customFormat="1" ht="30" customHeight="1">
      <c r="A26" s="291" t="str">
        <f>IF('1045Bd Stammdaten Mitarb.'!A15="","",'1045Bd Stammdaten Mitarb.'!A15)</f>
        <v/>
      </c>
      <c r="B26" s="292" t="str">
        <f>IF('1045Bd Stammdaten Mitarb.'!B15="","",'1045Bd Stammdaten Mitarb.'!B15)</f>
        <v/>
      </c>
      <c r="C26" s="292" t="str">
        <f>IF('1045Bd Stammdaten Mitarb.'!C15="","",'1045Bd Stammdaten Mitarb.'!C15)</f>
        <v/>
      </c>
      <c r="D26" s="293"/>
      <c r="E26" s="239"/>
      <c r="F26" s="240"/>
      <c r="G26" s="240"/>
      <c r="H26" s="240"/>
      <c r="I26" s="240"/>
      <c r="J26" s="240"/>
      <c r="K26" s="240"/>
      <c r="L26" s="240"/>
      <c r="M26" s="240"/>
      <c r="N26" s="240"/>
      <c r="O26" s="240"/>
      <c r="P26" s="240"/>
      <c r="Q26" s="240"/>
      <c r="R26" s="240"/>
      <c r="S26" s="240"/>
      <c r="T26" s="240"/>
      <c r="U26" s="240"/>
      <c r="V26" s="240"/>
      <c r="W26" s="240"/>
      <c r="X26" s="240"/>
      <c r="Y26" s="240"/>
      <c r="Z26" s="240"/>
      <c r="AA26" s="240"/>
      <c r="AB26" s="240"/>
      <c r="AC26" s="240"/>
      <c r="AD26" s="240"/>
      <c r="AE26" s="240"/>
      <c r="AF26" s="240"/>
      <c r="AG26" s="240"/>
      <c r="AH26" s="240"/>
      <c r="AI26" s="240"/>
      <c r="AJ26" s="372" t="str">
        <f t="shared" si="0"/>
        <v/>
      </c>
      <c r="AK26" s="116"/>
    </row>
    <row r="27" spans="1:39" s="65" customFormat="1" ht="30" customHeight="1">
      <c r="A27" s="291" t="str">
        <f>IF('1045Bd Stammdaten Mitarb.'!A16="","",'1045Bd Stammdaten Mitarb.'!A16)</f>
        <v/>
      </c>
      <c r="B27" s="292" t="str">
        <f>IF('1045Bd Stammdaten Mitarb.'!B16="","",'1045Bd Stammdaten Mitarb.'!B16)</f>
        <v/>
      </c>
      <c r="C27" s="292" t="str">
        <f>IF('1045Bd Stammdaten Mitarb.'!C16="","",'1045Bd Stammdaten Mitarb.'!C16)</f>
        <v/>
      </c>
      <c r="D27" s="293"/>
      <c r="E27" s="239"/>
      <c r="F27" s="240"/>
      <c r="G27" s="240"/>
      <c r="H27" s="240"/>
      <c r="I27" s="240"/>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372" t="str">
        <f t="shared" si="0"/>
        <v/>
      </c>
      <c r="AK27" s="116"/>
    </row>
    <row r="28" spans="1:39" s="65" customFormat="1" ht="30" customHeight="1">
      <c r="A28" s="291" t="str">
        <f>IF('1045Bd Stammdaten Mitarb.'!A17="","",'1045Bd Stammdaten Mitarb.'!A17)</f>
        <v/>
      </c>
      <c r="B28" s="292" t="str">
        <f>IF('1045Bd Stammdaten Mitarb.'!B17="","",'1045Bd Stammdaten Mitarb.'!B17)</f>
        <v/>
      </c>
      <c r="C28" s="292" t="str">
        <f>IF('1045Bd Stammdaten Mitarb.'!C17="","",'1045Bd Stammdaten Mitarb.'!C17)</f>
        <v/>
      </c>
      <c r="D28" s="293"/>
      <c r="E28" s="239"/>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372" t="str">
        <f t="shared" si="0"/>
        <v/>
      </c>
      <c r="AK28" s="116"/>
    </row>
    <row r="29" spans="1:39" s="65" customFormat="1" ht="30" customHeight="1">
      <c r="A29" s="291" t="str">
        <f>IF('1045Bd Stammdaten Mitarb.'!A18="","",'1045Bd Stammdaten Mitarb.'!A18)</f>
        <v/>
      </c>
      <c r="B29" s="292" t="str">
        <f>IF('1045Bd Stammdaten Mitarb.'!B18="","",'1045Bd Stammdaten Mitarb.'!B18)</f>
        <v/>
      </c>
      <c r="C29" s="292" t="str">
        <f>IF('1045Bd Stammdaten Mitarb.'!C18="","",'1045Bd Stammdaten Mitarb.'!C18)</f>
        <v/>
      </c>
      <c r="D29" s="293"/>
      <c r="E29" s="239"/>
      <c r="F29" s="240"/>
      <c r="G29" s="240"/>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372" t="str">
        <f t="shared" si="0"/>
        <v/>
      </c>
      <c r="AK29" s="116"/>
    </row>
    <row r="30" spans="1:39" s="65" customFormat="1" ht="30" customHeight="1">
      <c r="A30" s="291" t="str">
        <f>IF('1045Bd Stammdaten Mitarb.'!A19="","",'1045Bd Stammdaten Mitarb.'!A19)</f>
        <v/>
      </c>
      <c r="B30" s="292" t="str">
        <f>IF('1045Bd Stammdaten Mitarb.'!B19="","",'1045Bd Stammdaten Mitarb.'!B19)</f>
        <v/>
      </c>
      <c r="C30" s="292" t="str">
        <f>IF('1045Bd Stammdaten Mitarb.'!C19="","",'1045Bd Stammdaten Mitarb.'!C19)</f>
        <v/>
      </c>
      <c r="D30" s="293"/>
      <c r="E30" s="239"/>
      <c r="F30" s="240"/>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372" t="str">
        <f t="shared" si="0"/>
        <v/>
      </c>
      <c r="AK30" s="116"/>
    </row>
    <row r="31" spans="1:39" s="65" customFormat="1" ht="30" customHeight="1">
      <c r="A31" s="291" t="str">
        <f>IF('1045Bd Stammdaten Mitarb.'!A20="","",'1045Bd Stammdaten Mitarb.'!A20)</f>
        <v/>
      </c>
      <c r="B31" s="292" t="str">
        <f>IF('1045Bd Stammdaten Mitarb.'!B20="","",'1045Bd Stammdaten Mitarb.'!B20)</f>
        <v/>
      </c>
      <c r="C31" s="292" t="str">
        <f>IF('1045Bd Stammdaten Mitarb.'!C20="","",'1045Bd Stammdaten Mitarb.'!C20)</f>
        <v/>
      </c>
      <c r="D31" s="293"/>
      <c r="E31" s="239"/>
      <c r="F31" s="240"/>
      <c r="G31" s="240"/>
      <c r="H31" s="240"/>
      <c r="I31" s="240"/>
      <c r="J31" s="240"/>
      <c r="K31" s="240"/>
      <c r="L31" s="240"/>
      <c r="M31" s="240"/>
      <c r="N31" s="240"/>
      <c r="O31" s="240"/>
      <c r="P31" s="240"/>
      <c r="Q31" s="240"/>
      <c r="R31" s="240"/>
      <c r="S31" s="240"/>
      <c r="T31" s="240"/>
      <c r="U31" s="240"/>
      <c r="V31" s="240"/>
      <c r="W31" s="240"/>
      <c r="X31" s="240"/>
      <c r="Y31" s="240"/>
      <c r="Z31" s="240"/>
      <c r="AA31" s="240"/>
      <c r="AB31" s="240"/>
      <c r="AC31" s="240"/>
      <c r="AD31" s="240"/>
      <c r="AE31" s="240"/>
      <c r="AF31" s="240"/>
      <c r="AG31" s="240"/>
      <c r="AH31" s="240"/>
      <c r="AI31" s="240"/>
      <c r="AJ31" s="372" t="str">
        <f t="shared" si="0"/>
        <v/>
      </c>
      <c r="AK31" s="116"/>
    </row>
    <row r="32" spans="1:39" s="65" customFormat="1" ht="30" customHeight="1">
      <c r="A32" s="291" t="str">
        <f>IF('1045Bd Stammdaten Mitarb.'!A21="","",'1045Bd Stammdaten Mitarb.'!A21)</f>
        <v/>
      </c>
      <c r="B32" s="292" t="str">
        <f>IF('1045Bd Stammdaten Mitarb.'!B21="","",'1045Bd Stammdaten Mitarb.'!B21)</f>
        <v/>
      </c>
      <c r="C32" s="292" t="str">
        <f>IF('1045Bd Stammdaten Mitarb.'!C21="","",'1045Bd Stammdaten Mitarb.'!C21)</f>
        <v/>
      </c>
      <c r="D32" s="293"/>
      <c r="E32" s="239"/>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372" t="str">
        <f t="shared" si="0"/>
        <v/>
      </c>
      <c r="AK32" s="116"/>
    </row>
    <row r="33" spans="1:37" s="65" customFormat="1" ht="30" customHeight="1">
      <c r="A33" s="291" t="str">
        <f>IF('1045Bd Stammdaten Mitarb.'!A22="","",'1045Bd Stammdaten Mitarb.'!A22)</f>
        <v/>
      </c>
      <c r="B33" s="292" t="str">
        <f>IF('1045Bd Stammdaten Mitarb.'!B22="","",'1045Bd Stammdaten Mitarb.'!B22)</f>
        <v/>
      </c>
      <c r="C33" s="292" t="str">
        <f>IF('1045Bd Stammdaten Mitarb.'!C22="","",'1045Bd Stammdaten Mitarb.'!C22)</f>
        <v/>
      </c>
      <c r="D33" s="293"/>
      <c r="E33" s="239"/>
      <c r="F33" s="240"/>
      <c r="G33" s="240"/>
      <c r="H33" s="240"/>
      <c r="I33" s="240"/>
      <c r="J33" s="240"/>
      <c r="K33" s="240"/>
      <c r="L33" s="240"/>
      <c r="M33" s="240"/>
      <c r="N33" s="240"/>
      <c r="O33" s="240"/>
      <c r="P33" s="240"/>
      <c r="Q33" s="240"/>
      <c r="R33" s="240"/>
      <c r="S33" s="240"/>
      <c r="T33" s="240"/>
      <c r="U33" s="240"/>
      <c r="V33" s="240"/>
      <c r="W33" s="240"/>
      <c r="X33" s="240"/>
      <c r="Y33" s="240"/>
      <c r="Z33" s="240"/>
      <c r="AA33" s="240"/>
      <c r="AB33" s="240"/>
      <c r="AC33" s="240"/>
      <c r="AD33" s="240"/>
      <c r="AE33" s="240"/>
      <c r="AF33" s="240"/>
      <c r="AG33" s="240"/>
      <c r="AH33" s="240"/>
      <c r="AI33" s="240"/>
      <c r="AJ33" s="372" t="str">
        <f t="shared" si="0"/>
        <v/>
      </c>
      <c r="AK33" s="116"/>
    </row>
    <row r="34" spans="1:37" s="65" customFormat="1" ht="30" customHeight="1">
      <c r="A34" s="291" t="str">
        <f>IF('1045Bd Stammdaten Mitarb.'!A23="","",'1045Bd Stammdaten Mitarb.'!A23)</f>
        <v/>
      </c>
      <c r="B34" s="292" t="str">
        <f>IF('1045Bd Stammdaten Mitarb.'!B23="","",'1045Bd Stammdaten Mitarb.'!B23)</f>
        <v/>
      </c>
      <c r="C34" s="292" t="str">
        <f>IF('1045Bd Stammdaten Mitarb.'!C23="","",'1045Bd Stammdaten Mitarb.'!C23)</f>
        <v/>
      </c>
      <c r="D34" s="293"/>
      <c r="E34" s="239"/>
      <c r="F34" s="240"/>
      <c r="G34" s="240"/>
      <c r="H34" s="240"/>
      <c r="I34" s="240"/>
      <c r="J34" s="240"/>
      <c r="K34" s="240"/>
      <c r="L34" s="240"/>
      <c r="M34" s="240"/>
      <c r="N34" s="240"/>
      <c r="O34" s="240"/>
      <c r="P34" s="240"/>
      <c r="Q34" s="240"/>
      <c r="R34" s="240"/>
      <c r="S34" s="240"/>
      <c r="T34" s="240"/>
      <c r="U34" s="240"/>
      <c r="V34" s="240"/>
      <c r="W34" s="240"/>
      <c r="X34" s="240"/>
      <c r="Y34" s="240"/>
      <c r="Z34" s="240"/>
      <c r="AA34" s="240"/>
      <c r="AB34" s="240"/>
      <c r="AC34" s="240"/>
      <c r="AD34" s="240"/>
      <c r="AE34" s="240"/>
      <c r="AF34" s="240"/>
      <c r="AG34" s="240"/>
      <c r="AH34" s="240"/>
      <c r="AI34" s="240"/>
      <c r="AJ34" s="372" t="str">
        <f t="shared" si="0"/>
        <v/>
      </c>
      <c r="AK34" s="116"/>
    </row>
    <row r="35" spans="1:37" s="65" customFormat="1" ht="30" customHeight="1">
      <c r="A35" s="291" t="str">
        <f>IF('1045Bd Stammdaten Mitarb.'!A24="","",'1045Bd Stammdaten Mitarb.'!A24)</f>
        <v/>
      </c>
      <c r="B35" s="292" t="str">
        <f>IF('1045Bd Stammdaten Mitarb.'!B24="","",'1045Bd Stammdaten Mitarb.'!B24)</f>
        <v/>
      </c>
      <c r="C35" s="292" t="str">
        <f>IF('1045Bd Stammdaten Mitarb.'!C24="","",'1045Bd Stammdaten Mitarb.'!C24)</f>
        <v/>
      </c>
      <c r="D35" s="293"/>
      <c r="E35" s="239"/>
      <c r="F35" s="240"/>
      <c r="G35" s="240"/>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372" t="str">
        <f t="shared" si="0"/>
        <v/>
      </c>
      <c r="AK35" s="116"/>
    </row>
    <row r="36" spans="1:37" s="65" customFormat="1" ht="30" customHeight="1">
      <c r="A36" s="291" t="str">
        <f>IF('1045Bd Stammdaten Mitarb.'!A25="","",'1045Bd Stammdaten Mitarb.'!A25)</f>
        <v/>
      </c>
      <c r="B36" s="292" t="str">
        <f>IF('1045Bd Stammdaten Mitarb.'!B25="","",'1045Bd Stammdaten Mitarb.'!B25)</f>
        <v/>
      </c>
      <c r="C36" s="292" t="str">
        <f>IF('1045Bd Stammdaten Mitarb.'!C25="","",'1045Bd Stammdaten Mitarb.'!C25)</f>
        <v/>
      </c>
      <c r="D36" s="293"/>
      <c r="E36" s="239"/>
      <c r="F36" s="240"/>
      <c r="G36" s="240"/>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372" t="str">
        <f t="shared" si="0"/>
        <v/>
      </c>
      <c r="AK36" s="116"/>
    </row>
    <row r="37" spans="1:37" s="65" customFormat="1" ht="30" customHeight="1">
      <c r="A37" s="291" t="str">
        <f>IF('1045Bd Stammdaten Mitarb.'!A26="","",'1045Bd Stammdaten Mitarb.'!A26)</f>
        <v/>
      </c>
      <c r="B37" s="292" t="str">
        <f>IF('1045Bd Stammdaten Mitarb.'!B26="","",'1045Bd Stammdaten Mitarb.'!B26)</f>
        <v/>
      </c>
      <c r="C37" s="292" t="str">
        <f>IF('1045Bd Stammdaten Mitarb.'!C26="","",'1045Bd Stammdaten Mitarb.'!C26)</f>
        <v/>
      </c>
      <c r="D37" s="293"/>
      <c r="E37" s="239"/>
      <c r="F37" s="240"/>
      <c r="G37" s="240"/>
      <c r="H37" s="240"/>
      <c r="I37" s="240"/>
      <c r="J37" s="240"/>
      <c r="K37" s="240"/>
      <c r="L37" s="240"/>
      <c r="M37" s="240"/>
      <c r="N37" s="240"/>
      <c r="O37" s="240"/>
      <c r="P37" s="240"/>
      <c r="Q37" s="240"/>
      <c r="R37" s="240"/>
      <c r="S37" s="240"/>
      <c r="T37" s="240"/>
      <c r="U37" s="240"/>
      <c r="V37" s="240"/>
      <c r="W37" s="240"/>
      <c r="X37" s="240"/>
      <c r="Y37" s="240"/>
      <c r="Z37" s="240"/>
      <c r="AA37" s="240"/>
      <c r="AB37" s="240"/>
      <c r="AC37" s="240"/>
      <c r="AD37" s="240"/>
      <c r="AE37" s="240"/>
      <c r="AF37" s="240"/>
      <c r="AG37" s="240"/>
      <c r="AH37" s="240"/>
      <c r="AI37" s="240"/>
      <c r="AJ37" s="372" t="str">
        <f t="shared" si="0"/>
        <v/>
      </c>
      <c r="AK37" s="116"/>
    </row>
    <row r="38" spans="1:37" s="65" customFormat="1" ht="30" customHeight="1">
      <c r="A38" s="291" t="str">
        <f>IF('1045Bd Stammdaten Mitarb.'!A27="","",'1045Bd Stammdaten Mitarb.'!A27)</f>
        <v/>
      </c>
      <c r="B38" s="292" t="str">
        <f>IF('1045Bd Stammdaten Mitarb.'!B27="","",'1045Bd Stammdaten Mitarb.'!B27)</f>
        <v/>
      </c>
      <c r="C38" s="292" t="str">
        <f>IF('1045Bd Stammdaten Mitarb.'!C27="","",'1045Bd Stammdaten Mitarb.'!C27)</f>
        <v/>
      </c>
      <c r="D38" s="293"/>
      <c r="E38" s="239"/>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372" t="str">
        <f t="shared" si="0"/>
        <v/>
      </c>
      <c r="AK38" s="116"/>
    </row>
    <row r="39" spans="1:37" s="65" customFormat="1" ht="30" customHeight="1">
      <c r="A39" s="291" t="str">
        <f>IF('1045Bd Stammdaten Mitarb.'!A28="","",'1045Bd Stammdaten Mitarb.'!A28)</f>
        <v/>
      </c>
      <c r="B39" s="292" t="str">
        <f>IF('1045Bd Stammdaten Mitarb.'!B28="","",'1045Bd Stammdaten Mitarb.'!B28)</f>
        <v/>
      </c>
      <c r="C39" s="292" t="str">
        <f>IF('1045Bd Stammdaten Mitarb.'!C28="","",'1045Bd Stammdaten Mitarb.'!C28)</f>
        <v/>
      </c>
      <c r="D39" s="293"/>
      <c r="E39" s="239"/>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372" t="str">
        <f t="shared" si="0"/>
        <v/>
      </c>
      <c r="AK39" s="116"/>
    </row>
    <row r="40" spans="1:37" s="65" customFormat="1" ht="30" customHeight="1">
      <c r="A40" s="291" t="str">
        <f>IF('1045Bd Stammdaten Mitarb.'!A29="","",'1045Bd Stammdaten Mitarb.'!A29)</f>
        <v/>
      </c>
      <c r="B40" s="292" t="str">
        <f>IF('1045Bd Stammdaten Mitarb.'!B29="","",'1045Bd Stammdaten Mitarb.'!B29)</f>
        <v/>
      </c>
      <c r="C40" s="292" t="str">
        <f>IF('1045Bd Stammdaten Mitarb.'!C29="","",'1045Bd Stammdaten Mitarb.'!C29)</f>
        <v/>
      </c>
      <c r="D40" s="293"/>
      <c r="E40" s="239"/>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c r="AH40" s="240"/>
      <c r="AI40" s="240"/>
      <c r="AJ40" s="372" t="str">
        <f t="shared" si="0"/>
        <v/>
      </c>
      <c r="AK40" s="116"/>
    </row>
    <row r="41" spans="1:37" s="65" customFormat="1" ht="30" customHeight="1">
      <c r="A41" s="291" t="str">
        <f>IF('1045Bd Stammdaten Mitarb.'!A30="","",'1045Bd Stammdaten Mitarb.'!A30)</f>
        <v/>
      </c>
      <c r="B41" s="292" t="str">
        <f>IF('1045Bd Stammdaten Mitarb.'!B30="","",'1045Bd Stammdaten Mitarb.'!B30)</f>
        <v/>
      </c>
      <c r="C41" s="292" t="str">
        <f>IF('1045Bd Stammdaten Mitarb.'!C30="","",'1045Bd Stammdaten Mitarb.'!C30)</f>
        <v/>
      </c>
      <c r="D41" s="293"/>
      <c r="E41" s="239"/>
      <c r="F41" s="240"/>
      <c r="G41" s="240"/>
      <c r="H41" s="240"/>
      <c r="I41" s="240"/>
      <c r="J41" s="240"/>
      <c r="K41" s="240"/>
      <c r="L41" s="240"/>
      <c r="M41" s="240"/>
      <c r="N41" s="240"/>
      <c r="O41" s="240"/>
      <c r="P41" s="240"/>
      <c r="Q41" s="240"/>
      <c r="R41" s="240"/>
      <c r="S41" s="240"/>
      <c r="T41" s="240"/>
      <c r="U41" s="240"/>
      <c r="V41" s="240"/>
      <c r="W41" s="240"/>
      <c r="X41" s="240"/>
      <c r="Y41" s="240"/>
      <c r="Z41" s="240"/>
      <c r="AA41" s="240"/>
      <c r="AB41" s="240"/>
      <c r="AC41" s="240"/>
      <c r="AD41" s="240"/>
      <c r="AE41" s="240"/>
      <c r="AF41" s="240"/>
      <c r="AG41" s="240"/>
      <c r="AH41" s="240"/>
      <c r="AI41" s="240"/>
      <c r="AJ41" s="372" t="str">
        <f t="shared" si="0"/>
        <v/>
      </c>
      <c r="AK41" s="116"/>
    </row>
    <row r="42" spans="1:37" s="65" customFormat="1" ht="30" customHeight="1">
      <c r="A42" s="291" t="str">
        <f>IF('1045Bd Stammdaten Mitarb.'!A31="","",'1045Bd Stammdaten Mitarb.'!A31)</f>
        <v/>
      </c>
      <c r="B42" s="292" t="str">
        <f>IF('1045Bd Stammdaten Mitarb.'!B31="","",'1045Bd Stammdaten Mitarb.'!B31)</f>
        <v/>
      </c>
      <c r="C42" s="292" t="str">
        <f>IF('1045Bd Stammdaten Mitarb.'!C31="","",'1045Bd Stammdaten Mitarb.'!C31)</f>
        <v/>
      </c>
      <c r="D42" s="293"/>
      <c r="E42" s="239"/>
      <c r="F42" s="240"/>
      <c r="G42" s="240"/>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372" t="str">
        <f t="shared" si="0"/>
        <v/>
      </c>
      <c r="AK42" s="116"/>
    </row>
    <row r="43" spans="1:37" s="65" customFormat="1" ht="30" customHeight="1">
      <c r="A43" s="291" t="str">
        <f>IF('1045Bd Stammdaten Mitarb.'!A32="","",'1045Bd Stammdaten Mitarb.'!A32)</f>
        <v/>
      </c>
      <c r="B43" s="292" t="str">
        <f>IF('1045Bd Stammdaten Mitarb.'!B32="","",'1045Bd Stammdaten Mitarb.'!B32)</f>
        <v/>
      </c>
      <c r="C43" s="292" t="str">
        <f>IF('1045Bd Stammdaten Mitarb.'!C32="","",'1045Bd Stammdaten Mitarb.'!C32)</f>
        <v/>
      </c>
      <c r="D43" s="293"/>
      <c r="E43" s="239"/>
      <c r="F43" s="240"/>
      <c r="G43" s="240"/>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372" t="str">
        <f t="shared" si="0"/>
        <v/>
      </c>
      <c r="AK43" s="116"/>
    </row>
    <row r="44" spans="1:37" s="65" customFormat="1" ht="30" customHeight="1">
      <c r="A44" s="291" t="str">
        <f>IF('1045Bd Stammdaten Mitarb.'!A33="","",'1045Bd Stammdaten Mitarb.'!A33)</f>
        <v/>
      </c>
      <c r="B44" s="292" t="str">
        <f>IF('1045Bd Stammdaten Mitarb.'!B33="","",'1045Bd Stammdaten Mitarb.'!B33)</f>
        <v/>
      </c>
      <c r="C44" s="292" t="str">
        <f>IF('1045Bd Stammdaten Mitarb.'!C33="","",'1045Bd Stammdaten Mitarb.'!C33)</f>
        <v/>
      </c>
      <c r="D44" s="293"/>
      <c r="E44" s="239"/>
      <c r="F44" s="240"/>
      <c r="G44" s="240"/>
      <c r="H44" s="240"/>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0"/>
      <c r="AI44" s="240"/>
      <c r="AJ44" s="372" t="str">
        <f t="shared" si="0"/>
        <v/>
      </c>
      <c r="AK44" s="116"/>
    </row>
    <row r="45" spans="1:37" s="65" customFormat="1" ht="30" customHeight="1">
      <c r="A45" s="291" t="str">
        <f>IF('1045Bd Stammdaten Mitarb.'!A34="","",'1045Bd Stammdaten Mitarb.'!A34)</f>
        <v/>
      </c>
      <c r="B45" s="292" t="str">
        <f>IF('1045Bd Stammdaten Mitarb.'!B34="","",'1045Bd Stammdaten Mitarb.'!B34)</f>
        <v/>
      </c>
      <c r="C45" s="292" t="str">
        <f>IF('1045Bd Stammdaten Mitarb.'!C34="","",'1045Bd Stammdaten Mitarb.'!C34)</f>
        <v/>
      </c>
      <c r="D45" s="293"/>
      <c r="E45" s="239"/>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372" t="str">
        <f t="shared" si="0"/>
        <v/>
      </c>
      <c r="AK45" s="116"/>
    </row>
    <row r="46" spans="1:37" s="65" customFormat="1" ht="30" customHeight="1">
      <c r="A46" s="291" t="str">
        <f>IF('1045Bd Stammdaten Mitarb.'!A35="","",'1045Bd Stammdaten Mitarb.'!A35)</f>
        <v/>
      </c>
      <c r="B46" s="292" t="str">
        <f>IF('1045Bd Stammdaten Mitarb.'!B35="","",'1045Bd Stammdaten Mitarb.'!B35)</f>
        <v/>
      </c>
      <c r="C46" s="292" t="str">
        <f>IF('1045Bd Stammdaten Mitarb.'!C35="","",'1045Bd Stammdaten Mitarb.'!C35)</f>
        <v/>
      </c>
      <c r="D46" s="293"/>
      <c r="E46" s="239"/>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372" t="str">
        <f t="shared" si="0"/>
        <v/>
      </c>
      <c r="AK46" s="116"/>
    </row>
    <row r="47" spans="1:37" s="65" customFormat="1" ht="30" customHeight="1">
      <c r="A47" s="291" t="str">
        <f>IF('1045Bd Stammdaten Mitarb.'!A36="","",'1045Bd Stammdaten Mitarb.'!A36)</f>
        <v/>
      </c>
      <c r="B47" s="292" t="str">
        <f>IF('1045Bd Stammdaten Mitarb.'!B36="","",'1045Bd Stammdaten Mitarb.'!B36)</f>
        <v/>
      </c>
      <c r="C47" s="292" t="str">
        <f>IF('1045Bd Stammdaten Mitarb.'!C36="","",'1045Bd Stammdaten Mitarb.'!C36)</f>
        <v/>
      </c>
      <c r="D47" s="293"/>
      <c r="E47" s="239"/>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0"/>
      <c r="AJ47" s="372" t="str">
        <f t="shared" si="0"/>
        <v/>
      </c>
      <c r="AK47" s="116"/>
    </row>
    <row r="48" spans="1:37" s="65" customFormat="1" ht="30" customHeight="1">
      <c r="A48" s="291" t="str">
        <f>IF('1045Bd Stammdaten Mitarb.'!A37="","",'1045Bd Stammdaten Mitarb.'!A37)</f>
        <v/>
      </c>
      <c r="B48" s="292" t="str">
        <f>IF('1045Bd Stammdaten Mitarb.'!B37="","",'1045Bd Stammdaten Mitarb.'!B37)</f>
        <v/>
      </c>
      <c r="C48" s="292" t="str">
        <f>IF('1045Bd Stammdaten Mitarb.'!C37="","",'1045Bd Stammdaten Mitarb.'!C37)</f>
        <v/>
      </c>
      <c r="D48" s="293"/>
      <c r="E48" s="239"/>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372" t="str">
        <f t="shared" si="0"/>
        <v/>
      </c>
      <c r="AK48" s="116"/>
    </row>
    <row r="49" spans="1:37" s="65" customFormat="1" ht="30" customHeight="1">
      <c r="A49" s="291" t="str">
        <f>IF('1045Bd Stammdaten Mitarb.'!A38="","",'1045Bd Stammdaten Mitarb.'!A38)</f>
        <v/>
      </c>
      <c r="B49" s="292" t="str">
        <f>IF('1045Bd Stammdaten Mitarb.'!B38="","",'1045Bd Stammdaten Mitarb.'!B38)</f>
        <v/>
      </c>
      <c r="C49" s="292" t="str">
        <f>IF('1045Bd Stammdaten Mitarb.'!C38="","",'1045Bd Stammdaten Mitarb.'!C38)</f>
        <v/>
      </c>
      <c r="D49" s="293"/>
      <c r="E49" s="239"/>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372" t="str">
        <f t="shared" si="0"/>
        <v/>
      </c>
      <c r="AK49" s="116"/>
    </row>
    <row r="50" spans="1:37" s="65" customFormat="1" ht="30" customHeight="1">
      <c r="A50" s="291" t="str">
        <f>IF('1045Bd Stammdaten Mitarb.'!A39="","",'1045Bd Stammdaten Mitarb.'!A39)</f>
        <v/>
      </c>
      <c r="B50" s="292" t="str">
        <f>IF('1045Bd Stammdaten Mitarb.'!B39="","",'1045Bd Stammdaten Mitarb.'!B39)</f>
        <v/>
      </c>
      <c r="C50" s="292" t="str">
        <f>IF('1045Bd Stammdaten Mitarb.'!C39="","",'1045Bd Stammdaten Mitarb.'!C39)</f>
        <v/>
      </c>
      <c r="D50" s="293"/>
      <c r="E50" s="239"/>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372" t="str">
        <f t="shared" si="0"/>
        <v/>
      </c>
      <c r="AK50" s="116"/>
    </row>
    <row r="51" spans="1:37" s="65" customFormat="1" ht="30" customHeight="1">
      <c r="A51" s="291" t="str">
        <f>IF('1045Bd Stammdaten Mitarb.'!A40="","",'1045Bd Stammdaten Mitarb.'!A40)</f>
        <v/>
      </c>
      <c r="B51" s="292" t="str">
        <f>IF('1045Bd Stammdaten Mitarb.'!B40="","",'1045Bd Stammdaten Mitarb.'!B40)</f>
        <v/>
      </c>
      <c r="C51" s="292" t="str">
        <f>IF('1045Bd Stammdaten Mitarb.'!C40="","",'1045Bd Stammdaten Mitarb.'!C40)</f>
        <v/>
      </c>
      <c r="D51" s="293"/>
      <c r="E51" s="239"/>
      <c r="F51" s="240"/>
      <c r="G51" s="240"/>
      <c r="H51" s="240"/>
      <c r="I51" s="240"/>
      <c r="J51" s="240"/>
      <c r="K51" s="240"/>
      <c r="L51" s="240"/>
      <c r="M51" s="240"/>
      <c r="N51" s="240"/>
      <c r="O51" s="240"/>
      <c r="P51" s="240"/>
      <c r="Q51" s="240"/>
      <c r="R51" s="240"/>
      <c r="S51" s="240"/>
      <c r="T51" s="240"/>
      <c r="U51" s="240"/>
      <c r="V51" s="240"/>
      <c r="W51" s="240"/>
      <c r="X51" s="240"/>
      <c r="Y51" s="240"/>
      <c r="Z51" s="240"/>
      <c r="AA51" s="240"/>
      <c r="AB51" s="240"/>
      <c r="AC51" s="240"/>
      <c r="AD51" s="240"/>
      <c r="AE51" s="240"/>
      <c r="AF51" s="240"/>
      <c r="AG51" s="240"/>
      <c r="AH51" s="240"/>
      <c r="AI51" s="240"/>
      <c r="AJ51" s="372" t="str">
        <f t="shared" si="0"/>
        <v/>
      </c>
      <c r="AK51" s="116"/>
    </row>
    <row r="52" spans="1:37" s="65" customFormat="1" ht="30" customHeight="1">
      <c r="A52" s="291" t="str">
        <f>IF('1045Bd Stammdaten Mitarb.'!A41="","",'1045Bd Stammdaten Mitarb.'!A41)</f>
        <v/>
      </c>
      <c r="B52" s="292" t="str">
        <f>IF('1045Bd Stammdaten Mitarb.'!B41="","",'1045Bd Stammdaten Mitarb.'!B41)</f>
        <v/>
      </c>
      <c r="C52" s="292" t="str">
        <f>IF('1045Bd Stammdaten Mitarb.'!C41="","",'1045Bd Stammdaten Mitarb.'!C41)</f>
        <v/>
      </c>
      <c r="D52" s="293"/>
      <c r="E52" s="239"/>
      <c r="F52" s="240"/>
      <c r="G52" s="240"/>
      <c r="H52" s="240"/>
      <c r="I52" s="240"/>
      <c r="J52" s="240"/>
      <c r="K52" s="240"/>
      <c r="L52" s="240"/>
      <c r="M52" s="240"/>
      <c r="N52" s="240"/>
      <c r="O52" s="240"/>
      <c r="P52" s="240"/>
      <c r="Q52" s="240"/>
      <c r="R52" s="240"/>
      <c r="S52" s="240"/>
      <c r="T52" s="240"/>
      <c r="U52" s="240"/>
      <c r="V52" s="240"/>
      <c r="W52" s="240"/>
      <c r="X52" s="240"/>
      <c r="Y52" s="240"/>
      <c r="Z52" s="240"/>
      <c r="AA52" s="240"/>
      <c r="AB52" s="240"/>
      <c r="AC52" s="240"/>
      <c r="AD52" s="240"/>
      <c r="AE52" s="240"/>
      <c r="AF52" s="240"/>
      <c r="AG52" s="240"/>
      <c r="AH52" s="240"/>
      <c r="AI52" s="240"/>
      <c r="AJ52" s="372" t="str">
        <f t="shared" si="0"/>
        <v/>
      </c>
      <c r="AK52" s="116"/>
    </row>
    <row r="53" spans="1:37" s="65" customFormat="1" ht="30" customHeight="1">
      <c r="A53" s="291" t="str">
        <f>IF('1045Bd Stammdaten Mitarb.'!A42="","",'1045Bd Stammdaten Mitarb.'!A42)</f>
        <v/>
      </c>
      <c r="B53" s="292" t="str">
        <f>IF('1045Bd Stammdaten Mitarb.'!B42="","",'1045Bd Stammdaten Mitarb.'!B42)</f>
        <v/>
      </c>
      <c r="C53" s="292" t="str">
        <f>IF('1045Bd Stammdaten Mitarb.'!C42="","",'1045Bd Stammdaten Mitarb.'!C42)</f>
        <v/>
      </c>
      <c r="D53" s="293"/>
      <c r="E53" s="239"/>
      <c r="F53" s="240"/>
      <c r="G53" s="240"/>
      <c r="H53" s="240"/>
      <c r="I53" s="240"/>
      <c r="J53" s="240"/>
      <c r="K53" s="240"/>
      <c r="L53" s="240"/>
      <c r="M53" s="240"/>
      <c r="N53" s="240"/>
      <c r="O53" s="240"/>
      <c r="P53" s="240"/>
      <c r="Q53" s="240"/>
      <c r="R53" s="240"/>
      <c r="S53" s="240"/>
      <c r="T53" s="240"/>
      <c r="U53" s="240"/>
      <c r="V53" s="240"/>
      <c r="W53" s="240"/>
      <c r="X53" s="240"/>
      <c r="Y53" s="240"/>
      <c r="Z53" s="240"/>
      <c r="AA53" s="240"/>
      <c r="AB53" s="240"/>
      <c r="AC53" s="240"/>
      <c r="AD53" s="240"/>
      <c r="AE53" s="240"/>
      <c r="AF53" s="240"/>
      <c r="AG53" s="240"/>
      <c r="AH53" s="240"/>
      <c r="AI53" s="240"/>
      <c r="AJ53" s="372" t="str">
        <f t="shared" si="0"/>
        <v/>
      </c>
      <c r="AK53" s="116"/>
    </row>
    <row r="54" spans="1:37" s="65" customFormat="1" ht="30" customHeight="1">
      <c r="A54" s="291" t="str">
        <f>IF('1045Bd Stammdaten Mitarb.'!A43="","",'1045Bd Stammdaten Mitarb.'!A43)</f>
        <v/>
      </c>
      <c r="B54" s="292" t="str">
        <f>IF('1045Bd Stammdaten Mitarb.'!B43="","",'1045Bd Stammdaten Mitarb.'!B43)</f>
        <v/>
      </c>
      <c r="C54" s="292" t="str">
        <f>IF('1045Bd Stammdaten Mitarb.'!C43="","",'1045Bd Stammdaten Mitarb.'!C43)</f>
        <v/>
      </c>
      <c r="D54" s="293"/>
      <c r="E54" s="239"/>
      <c r="F54" s="240"/>
      <c r="G54" s="240"/>
      <c r="H54" s="240"/>
      <c r="I54" s="240"/>
      <c r="J54" s="240"/>
      <c r="K54" s="240"/>
      <c r="L54" s="240"/>
      <c r="M54" s="240"/>
      <c r="N54" s="240"/>
      <c r="O54" s="240"/>
      <c r="P54" s="240"/>
      <c r="Q54" s="240"/>
      <c r="R54" s="240"/>
      <c r="S54" s="240"/>
      <c r="T54" s="240"/>
      <c r="U54" s="240"/>
      <c r="V54" s="240"/>
      <c r="W54" s="240"/>
      <c r="X54" s="240"/>
      <c r="Y54" s="240"/>
      <c r="Z54" s="240"/>
      <c r="AA54" s="240"/>
      <c r="AB54" s="240"/>
      <c r="AC54" s="240"/>
      <c r="AD54" s="240"/>
      <c r="AE54" s="240"/>
      <c r="AF54" s="240"/>
      <c r="AG54" s="240"/>
      <c r="AH54" s="240"/>
      <c r="AI54" s="240"/>
      <c r="AJ54" s="372" t="str">
        <f t="shared" si="0"/>
        <v/>
      </c>
      <c r="AK54" s="116"/>
    </row>
    <row r="55" spans="1:37" s="65" customFormat="1" ht="30" customHeight="1">
      <c r="A55" s="291" t="str">
        <f>IF('1045Bd Stammdaten Mitarb.'!A44="","",'1045Bd Stammdaten Mitarb.'!A44)</f>
        <v/>
      </c>
      <c r="B55" s="292" t="str">
        <f>IF('1045Bd Stammdaten Mitarb.'!B44="","",'1045Bd Stammdaten Mitarb.'!B44)</f>
        <v/>
      </c>
      <c r="C55" s="292" t="str">
        <f>IF('1045Bd Stammdaten Mitarb.'!C44="","",'1045Bd Stammdaten Mitarb.'!C44)</f>
        <v/>
      </c>
      <c r="D55" s="293"/>
      <c r="E55" s="239"/>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240"/>
      <c r="AJ55" s="372" t="str">
        <f t="shared" si="0"/>
        <v/>
      </c>
      <c r="AK55" s="116"/>
    </row>
    <row r="56" spans="1:37" s="65" customFormat="1" ht="30" customHeight="1">
      <c r="A56" s="291" t="str">
        <f>IF('1045Bd Stammdaten Mitarb.'!A45="","",'1045Bd Stammdaten Mitarb.'!A45)</f>
        <v/>
      </c>
      <c r="B56" s="292" t="str">
        <f>IF('1045Bd Stammdaten Mitarb.'!B45="","",'1045Bd Stammdaten Mitarb.'!B45)</f>
        <v/>
      </c>
      <c r="C56" s="292" t="str">
        <f>IF('1045Bd Stammdaten Mitarb.'!C45="","",'1045Bd Stammdaten Mitarb.'!C45)</f>
        <v/>
      </c>
      <c r="D56" s="293"/>
      <c r="E56" s="239"/>
      <c r="F56" s="240"/>
      <c r="G56" s="240"/>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372" t="str">
        <f t="shared" si="0"/>
        <v/>
      </c>
      <c r="AK56" s="116"/>
    </row>
    <row r="57" spans="1:37" s="65" customFormat="1" ht="30" customHeight="1">
      <c r="A57" s="291" t="str">
        <f>IF('1045Bd Stammdaten Mitarb.'!A46="","",'1045Bd Stammdaten Mitarb.'!A46)</f>
        <v/>
      </c>
      <c r="B57" s="292" t="str">
        <f>IF('1045Bd Stammdaten Mitarb.'!B46="","",'1045Bd Stammdaten Mitarb.'!B46)</f>
        <v/>
      </c>
      <c r="C57" s="292" t="str">
        <f>IF('1045Bd Stammdaten Mitarb.'!C46="","",'1045Bd Stammdaten Mitarb.'!C46)</f>
        <v/>
      </c>
      <c r="D57" s="293"/>
      <c r="E57" s="239"/>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372" t="str">
        <f t="shared" si="0"/>
        <v/>
      </c>
      <c r="AK57" s="116"/>
    </row>
    <row r="58" spans="1:37" s="65" customFormat="1" ht="30" customHeight="1">
      <c r="A58" s="291" t="str">
        <f>IF('1045Bd Stammdaten Mitarb.'!A47="","",'1045Bd Stammdaten Mitarb.'!A47)</f>
        <v/>
      </c>
      <c r="B58" s="292" t="str">
        <f>IF('1045Bd Stammdaten Mitarb.'!B47="","",'1045Bd Stammdaten Mitarb.'!B47)</f>
        <v/>
      </c>
      <c r="C58" s="292" t="str">
        <f>IF('1045Bd Stammdaten Mitarb.'!C47="","",'1045Bd Stammdaten Mitarb.'!C47)</f>
        <v/>
      </c>
      <c r="D58" s="293"/>
      <c r="E58" s="239"/>
      <c r="F58" s="240"/>
      <c r="G58" s="240"/>
      <c r="H58" s="240"/>
      <c r="I58" s="240"/>
      <c r="J58" s="240"/>
      <c r="K58" s="240"/>
      <c r="L58" s="240"/>
      <c r="M58" s="240"/>
      <c r="N58" s="240"/>
      <c r="O58" s="240"/>
      <c r="P58" s="240"/>
      <c r="Q58" s="240"/>
      <c r="R58" s="240"/>
      <c r="S58" s="240"/>
      <c r="T58" s="240"/>
      <c r="U58" s="240"/>
      <c r="V58" s="240"/>
      <c r="W58" s="240"/>
      <c r="X58" s="240"/>
      <c r="Y58" s="240"/>
      <c r="Z58" s="240"/>
      <c r="AA58" s="240"/>
      <c r="AB58" s="240"/>
      <c r="AC58" s="240"/>
      <c r="AD58" s="240"/>
      <c r="AE58" s="240"/>
      <c r="AF58" s="240"/>
      <c r="AG58" s="240"/>
      <c r="AH58" s="240"/>
      <c r="AI58" s="240"/>
      <c r="AJ58" s="372" t="str">
        <f t="shared" si="0"/>
        <v/>
      </c>
      <c r="AK58" s="116"/>
    </row>
    <row r="59" spans="1:37" s="65" customFormat="1" ht="30" customHeight="1">
      <c r="A59" s="291" t="str">
        <f>IF('1045Bd Stammdaten Mitarb.'!A48="","",'1045Bd Stammdaten Mitarb.'!A48)</f>
        <v/>
      </c>
      <c r="B59" s="292" t="str">
        <f>IF('1045Bd Stammdaten Mitarb.'!B48="","",'1045Bd Stammdaten Mitarb.'!B48)</f>
        <v/>
      </c>
      <c r="C59" s="292" t="str">
        <f>IF('1045Bd Stammdaten Mitarb.'!C48="","",'1045Bd Stammdaten Mitarb.'!C48)</f>
        <v/>
      </c>
      <c r="D59" s="293"/>
      <c r="E59" s="239"/>
      <c r="F59" s="240"/>
      <c r="G59" s="240"/>
      <c r="H59" s="240"/>
      <c r="I59" s="240"/>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372" t="str">
        <f t="shared" si="0"/>
        <v/>
      </c>
      <c r="AK59" s="116"/>
    </row>
    <row r="60" spans="1:37" s="65" customFormat="1" ht="30" customHeight="1">
      <c r="A60" s="291" t="str">
        <f>IF('1045Bd Stammdaten Mitarb.'!A49="","",'1045Bd Stammdaten Mitarb.'!A49)</f>
        <v/>
      </c>
      <c r="B60" s="292" t="str">
        <f>IF('1045Bd Stammdaten Mitarb.'!B49="","",'1045Bd Stammdaten Mitarb.'!B49)</f>
        <v/>
      </c>
      <c r="C60" s="292" t="str">
        <f>IF('1045Bd Stammdaten Mitarb.'!C49="","",'1045Bd Stammdaten Mitarb.'!C49)</f>
        <v/>
      </c>
      <c r="D60" s="293"/>
      <c r="E60" s="239"/>
      <c r="F60" s="240"/>
      <c r="G60" s="240"/>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372" t="str">
        <f t="shared" si="0"/>
        <v/>
      </c>
      <c r="AK60" s="116"/>
    </row>
    <row r="61" spans="1:37" s="65" customFormat="1" ht="30" customHeight="1">
      <c r="A61" s="291" t="str">
        <f>IF('1045Bd Stammdaten Mitarb.'!A50="","",'1045Bd Stammdaten Mitarb.'!A50)</f>
        <v/>
      </c>
      <c r="B61" s="292" t="str">
        <f>IF('1045Bd Stammdaten Mitarb.'!B50="","",'1045Bd Stammdaten Mitarb.'!B50)</f>
        <v/>
      </c>
      <c r="C61" s="292" t="str">
        <f>IF('1045Bd Stammdaten Mitarb.'!C50="","",'1045Bd Stammdaten Mitarb.'!C50)</f>
        <v/>
      </c>
      <c r="D61" s="293"/>
      <c r="E61" s="239"/>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372" t="str">
        <f t="shared" si="0"/>
        <v/>
      </c>
      <c r="AK61" s="116"/>
    </row>
    <row r="62" spans="1:37" s="65" customFormat="1" ht="30" customHeight="1">
      <c r="A62" s="291" t="str">
        <f>IF('1045Bd Stammdaten Mitarb.'!A51="","",'1045Bd Stammdaten Mitarb.'!A51)</f>
        <v/>
      </c>
      <c r="B62" s="292" t="str">
        <f>IF('1045Bd Stammdaten Mitarb.'!B51="","",'1045Bd Stammdaten Mitarb.'!B51)</f>
        <v/>
      </c>
      <c r="C62" s="292" t="str">
        <f>IF('1045Bd Stammdaten Mitarb.'!C51="","",'1045Bd Stammdaten Mitarb.'!C51)</f>
        <v/>
      </c>
      <c r="D62" s="293"/>
      <c r="E62" s="239"/>
      <c r="F62" s="240"/>
      <c r="G62" s="240"/>
      <c r="H62" s="240"/>
      <c r="I62" s="240"/>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372" t="str">
        <f t="shared" si="0"/>
        <v/>
      </c>
      <c r="AK62" s="116"/>
    </row>
    <row r="63" spans="1:37" s="65" customFormat="1" ht="30" customHeight="1">
      <c r="A63" s="291" t="str">
        <f>IF('1045Bd Stammdaten Mitarb.'!A52="","",'1045Bd Stammdaten Mitarb.'!A52)</f>
        <v/>
      </c>
      <c r="B63" s="292" t="str">
        <f>IF('1045Bd Stammdaten Mitarb.'!B52="","",'1045Bd Stammdaten Mitarb.'!B52)</f>
        <v/>
      </c>
      <c r="C63" s="292" t="str">
        <f>IF('1045Bd Stammdaten Mitarb.'!C52="","",'1045Bd Stammdaten Mitarb.'!C52)</f>
        <v/>
      </c>
      <c r="D63" s="293"/>
      <c r="E63" s="239"/>
      <c r="F63" s="240"/>
      <c r="G63" s="240"/>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372" t="str">
        <f t="shared" si="0"/>
        <v/>
      </c>
      <c r="AK63" s="116"/>
    </row>
    <row r="64" spans="1:37" s="65" customFormat="1" ht="30" customHeight="1">
      <c r="A64" s="291" t="str">
        <f>IF('1045Bd Stammdaten Mitarb.'!A53="","",'1045Bd Stammdaten Mitarb.'!A53)</f>
        <v/>
      </c>
      <c r="B64" s="292" t="str">
        <f>IF('1045Bd Stammdaten Mitarb.'!B53="","",'1045Bd Stammdaten Mitarb.'!B53)</f>
        <v/>
      </c>
      <c r="C64" s="292" t="str">
        <f>IF('1045Bd Stammdaten Mitarb.'!C53="","",'1045Bd Stammdaten Mitarb.'!C53)</f>
        <v/>
      </c>
      <c r="D64" s="293"/>
      <c r="E64" s="239"/>
      <c r="F64" s="240"/>
      <c r="G64" s="240"/>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372" t="str">
        <f t="shared" si="0"/>
        <v/>
      </c>
      <c r="AK64" s="116"/>
    </row>
    <row r="65" spans="1:37" s="65" customFormat="1" ht="30" customHeight="1">
      <c r="A65" s="291" t="str">
        <f>IF('1045Bd Stammdaten Mitarb.'!A54="","",'1045Bd Stammdaten Mitarb.'!A54)</f>
        <v/>
      </c>
      <c r="B65" s="292" t="str">
        <f>IF('1045Bd Stammdaten Mitarb.'!B54="","",'1045Bd Stammdaten Mitarb.'!B54)</f>
        <v/>
      </c>
      <c r="C65" s="292" t="str">
        <f>IF('1045Bd Stammdaten Mitarb.'!C54="","",'1045Bd Stammdaten Mitarb.'!C54)</f>
        <v/>
      </c>
      <c r="D65" s="293"/>
      <c r="E65" s="239"/>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372" t="str">
        <f t="shared" si="0"/>
        <v/>
      </c>
      <c r="AK65" s="116"/>
    </row>
    <row r="66" spans="1:37" s="65" customFormat="1" ht="30" customHeight="1">
      <c r="A66" s="291" t="str">
        <f>IF('1045Bd Stammdaten Mitarb.'!A55="","",'1045Bd Stammdaten Mitarb.'!A55)</f>
        <v/>
      </c>
      <c r="B66" s="292" t="str">
        <f>IF('1045Bd Stammdaten Mitarb.'!B55="","",'1045Bd Stammdaten Mitarb.'!B55)</f>
        <v/>
      </c>
      <c r="C66" s="292" t="str">
        <f>IF('1045Bd Stammdaten Mitarb.'!C55="","",'1045Bd Stammdaten Mitarb.'!C55)</f>
        <v/>
      </c>
      <c r="D66" s="293"/>
      <c r="E66" s="239"/>
      <c r="F66" s="240"/>
      <c r="G66" s="240"/>
      <c r="H66" s="240"/>
      <c r="I66" s="240"/>
      <c r="J66" s="240"/>
      <c r="K66" s="240"/>
      <c r="L66" s="240"/>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372" t="str">
        <f t="shared" si="0"/>
        <v/>
      </c>
      <c r="AK66" s="116"/>
    </row>
    <row r="67" spans="1:37" s="65" customFormat="1" ht="30" customHeight="1">
      <c r="A67" s="291" t="str">
        <f>IF('1045Bd Stammdaten Mitarb.'!A56="","",'1045Bd Stammdaten Mitarb.'!A56)</f>
        <v/>
      </c>
      <c r="B67" s="292" t="str">
        <f>IF('1045Bd Stammdaten Mitarb.'!B56="","",'1045Bd Stammdaten Mitarb.'!B56)</f>
        <v/>
      </c>
      <c r="C67" s="292" t="str">
        <f>IF('1045Bd Stammdaten Mitarb.'!C56="","",'1045Bd Stammdaten Mitarb.'!C56)</f>
        <v/>
      </c>
      <c r="D67" s="293"/>
      <c r="E67" s="239"/>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372" t="str">
        <f t="shared" si="0"/>
        <v/>
      </c>
      <c r="AK67" s="116"/>
    </row>
    <row r="68" spans="1:37" s="65" customFormat="1" ht="30" customHeight="1">
      <c r="A68" s="291" t="str">
        <f>IF('1045Bd Stammdaten Mitarb.'!A57="","",'1045Bd Stammdaten Mitarb.'!A57)</f>
        <v/>
      </c>
      <c r="B68" s="292" t="str">
        <f>IF('1045Bd Stammdaten Mitarb.'!B57="","",'1045Bd Stammdaten Mitarb.'!B57)</f>
        <v/>
      </c>
      <c r="C68" s="292" t="str">
        <f>IF('1045Bd Stammdaten Mitarb.'!C57="","",'1045Bd Stammdaten Mitarb.'!C57)</f>
        <v/>
      </c>
      <c r="D68" s="293"/>
      <c r="E68" s="239"/>
      <c r="F68" s="240"/>
      <c r="G68" s="240"/>
      <c r="H68" s="240"/>
      <c r="I68" s="240"/>
      <c r="J68" s="240"/>
      <c r="K68" s="240"/>
      <c r="L68" s="240"/>
      <c r="M68" s="240"/>
      <c r="N68" s="240"/>
      <c r="O68" s="240"/>
      <c r="P68" s="240"/>
      <c r="Q68" s="240"/>
      <c r="R68" s="240"/>
      <c r="S68" s="240"/>
      <c r="T68" s="240"/>
      <c r="U68" s="240"/>
      <c r="V68" s="240"/>
      <c r="W68" s="240"/>
      <c r="X68" s="240"/>
      <c r="Y68" s="240"/>
      <c r="Z68" s="240"/>
      <c r="AA68" s="240"/>
      <c r="AB68" s="240"/>
      <c r="AC68" s="240"/>
      <c r="AD68" s="240"/>
      <c r="AE68" s="240"/>
      <c r="AF68" s="240"/>
      <c r="AG68" s="240"/>
      <c r="AH68" s="240"/>
      <c r="AI68" s="240"/>
      <c r="AJ68" s="372" t="str">
        <f t="shared" si="0"/>
        <v/>
      </c>
      <c r="AK68" s="116"/>
    </row>
    <row r="69" spans="1:37" s="65" customFormat="1" ht="30" customHeight="1">
      <c r="A69" s="291" t="str">
        <f>IF('1045Bd Stammdaten Mitarb.'!A58="","",'1045Bd Stammdaten Mitarb.'!A58)</f>
        <v/>
      </c>
      <c r="B69" s="292" t="str">
        <f>IF('1045Bd Stammdaten Mitarb.'!B58="","",'1045Bd Stammdaten Mitarb.'!B58)</f>
        <v/>
      </c>
      <c r="C69" s="292" t="str">
        <f>IF('1045Bd Stammdaten Mitarb.'!C58="","",'1045Bd Stammdaten Mitarb.'!C58)</f>
        <v/>
      </c>
      <c r="D69" s="293"/>
      <c r="E69" s="239"/>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372" t="str">
        <f t="shared" si="0"/>
        <v/>
      </c>
      <c r="AK69" s="116"/>
    </row>
    <row r="70" spans="1:37" s="65" customFormat="1" ht="30" customHeight="1">
      <c r="A70" s="291" t="str">
        <f>IF('1045Bd Stammdaten Mitarb.'!A59="","",'1045Bd Stammdaten Mitarb.'!A59)</f>
        <v/>
      </c>
      <c r="B70" s="292" t="str">
        <f>IF('1045Bd Stammdaten Mitarb.'!B59="","",'1045Bd Stammdaten Mitarb.'!B59)</f>
        <v/>
      </c>
      <c r="C70" s="292" t="str">
        <f>IF('1045Bd Stammdaten Mitarb.'!C59="","",'1045Bd Stammdaten Mitarb.'!C59)</f>
        <v/>
      </c>
      <c r="D70" s="293"/>
      <c r="E70" s="239"/>
      <c r="F70" s="240"/>
      <c r="G70" s="240"/>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372" t="str">
        <f t="shared" si="0"/>
        <v/>
      </c>
      <c r="AK70" s="116"/>
    </row>
    <row r="71" spans="1:37" s="65" customFormat="1" ht="30" customHeight="1">
      <c r="A71" s="291" t="str">
        <f>IF('1045Bd Stammdaten Mitarb.'!A60="","",'1045Bd Stammdaten Mitarb.'!A60)</f>
        <v/>
      </c>
      <c r="B71" s="292" t="str">
        <f>IF('1045Bd Stammdaten Mitarb.'!B60="","",'1045Bd Stammdaten Mitarb.'!B60)</f>
        <v/>
      </c>
      <c r="C71" s="292" t="str">
        <f>IF('1045Bd Stammdaten Mitarb.'!C60="","",'1045Bd Stammdaten Mitarb.'!C60)</f>
        <v/>
      </c>
      <c r="D71" s="293"/>
      <c r="E71" s="239"/>
      <c r="F71" s="240"/>
      <c r="G71" s="240"/>
      <c r="H71" s="240"/>
      <c r="I71" s="240"/>
      <c r="J71" s="240"/>
      <c r="K71" s="240"/>
      <c r="L71" s="240"/>
      <c r="M71" s="240"/>
      <c r="N71" s="240"/>
      <c r="O71" s="240"/>
      <c r="P71" s="240"/>
      <c r="Q71" s="240"/>
      <c r="R71" s="240"/>
      <c r="S71" s="240"/>
      <c r="T71" s="240"/>
      <c r="U71" s="240"/>
      <c r="V71" s="240"/>
      <c r="W71" s="240"/>
      <c r="X71" s="240"/>
      <c r="Y71" s="240"/>
      <c r="Z71" s="240"/>
      <c r="AA71" s="240"/>
      <c r="AB71" s="240"/>
      <c r="AC71" s="240"/>
      <c r="AD71" s="240"/>
      <c r="AE71" s="240"/>
      <c r="AF71" s="240"/>
      <c r="AG71" s="240"/>
      <c r="AH71" s="240"/>
      <c r="AI71" s="240"/>
      <c r="AJ71" s="372" t="str">
        <f t="shared" si="0"/>
        <v/>
      </c>
      <c r="AK71" s="116"/>
    </row>
    <row r="72" spans="1:37" s="65" customFormat="1" ht="30" customHeight="1">
      <c r="A72" s="291" t="str">
        <f>IF('1045Bd Stammdaten Mitarb.'!A61="","",'1045Bd Stammdaten Mitarb.'!A61)</f>
        <v/>
      </c>
      <c r="B72" s="292" t="str">
        <f>IF('1045Bd Stammdaten Mitarb.'!B61="","",'1045Bd Stammdaten Mitarb.'!B61)</f>
        <v/>
      </c>
      <c r="C72" s="292" t="str">
        <f>IF('1045Bd Stammdaten Mitarb.'!C61="","",'1045Bd Stammdaten Mitarb.'!C61)</f>
        <v/>
      </c>
      <c r="D72" s="293"/>
      <c r="E72" s="239"/>
      <c r="F72" s="240"/>
      <c r="G72" s="240"/>
      <c r="H72" s="240"/>
      <c r="I72" s="240"/>
      <c r="J72" s="240"/>
      <c r="K72" s="240"/>
      <c r="L72" s="240"/>
      <c r="M72" s="240"/>
      <c r="N72" s="240"/>
      <c r="O72" s="240"/>
      <c r="P72" s="240"/>
      <c r="Q72" s="240"/>
      <c r="R72" s="240"/>
      <c r="S72" s="240"/>
      <c r="T72" s="240"/>
      <c r="U72" s="240"/>
      <c r="V72" s="240"/>
      <c r="W72" s="240"/>
      <c r="X72" s="240"/>
      <c r="Y72" s="240"/>
      <c r="Z72" s="240"/>
      <c r="AA72" s="240"/>
      <c r="AB72" s="240"/>
      <c r="AC72" s="240"/>
      <c r="AD72" s="240"/>
      <c r="AE72" s="240"/>
      <c r="AF72" s="240"/>
      <c r="AG72" s="240"/>
      <c r="AH72" s="240"/>
      <c r="AI72" s="240"/>
      <c r="AJ72" s="372" t="str">
        <f t="shared" si="0"/>
        <v/>
      </c>
      <c r="AK72" s="116"/>
    </row>
    <row r="73" spans="1:37" s="65" customFormat="1" ht="30" customHeight="1">
      <c r="A73" s="291" t="str">
        <f>IF('1045Bd Stammdaten Mitarb.'!A62="","",'1045Bd Stammdaten Mitarb.'!A62)</f>
        <v/>
      </c>
      <c r="B73" s="292" t="str">
        <f>IF('1045Bd Stammdaten Mitarb.'!B62="","",'1045Bd Stammdaten Mitarb.'!B62)</f>
        <v/>
      </c>
      <c r="C73" s="292" t="str">
        <f>IF('1045Bd Stammdaten Mitarb.'!C62="","",'1045Bd Stammdaten Mitarb.'!C62)</f>
        <v/>
      </c>
      <c r="D73" s="293"/>
      <c r="E73" s="239"/>
      <c r="F73" s="240"/>
      <c r="G73" s="240"/>
      <c r="H73" s="240"/>
      <c r="I73" s="240"/>
      <c r="J73" s="240"/>
      <c r="K73" s="240"/>
      <c r="L73" s="240"/>
      <c r="M73" s="240"/>
      <c r="N73" s="240"/>
      <c r="O73" s="240"/>
      <c r="P73" s="240"/>
      <c r="Q73" s="240"/>
      <c r="R73" s="240"/>
      <c r="S73" s="240"/>
      <c r="T73" s="240"/>
      <c r="U73" s="240"/>
      <c r="V73" s="240"/>
      <c r="W73" s="240"/>
      <c r="X73" s="240"/>
      <c r="Y73" s="240"/>
      <c r="Z73" s="240"/>
      <c r="AA73" s="240"/>
      <c r="AB73" s="240"/>
      <c r="AC73" s="240"/>
      <c r="AD73" s="240"/>
      <c r="AE73" s="240"/>
      <c r="AF73" s="240"/>
      <c r="AG73" s="240"/>
      <c r="AH73" s="240"/>
      <c r="AI73" s="240"/>
      <c r="AJ73" s="372" t="str">
        <f t="shared" si="0"/>
        <v/>
      </c>
      <c r="AK73" s="116"/>
    </row>
    <row r="74" spans="1:37" s="65" customFormat="1" ht="30" customHeight="1">
      <c r="A74" s="291" t="str">
        <f>IF('1045Bd Stammdaten Mitarb.'!A63="","",'1045Bd Stammdaten Mitarb.'!A63)</f>
        <v/>
      </c>
      <c r="B74" s="292" t="str">
        <f>IF('1045Bd Stammdaten Mitarb.'!B63="","",'1045Bd Stammdaten Mitarb.'!B63)</f>
        <v/>
      </c>
      <c r="C74" s="292" t="str">
        <f>IF('1045Bd Stammdaten Mitarb.'!C63="","",'1045Bd Stammdaten Mitarb.'!C63)</f>
        <v/>
      </c>
      <c r="D74" s="293"/>
      <c r="E74" s="239"/>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372" t="str">
        <f t="shared" si="0"/>
        <v/>
      </c>
      <c r="AK74" s="116"/>
    </row>
    <row r="75" spans="1:37" s="65" customFormat="1" ht="30" customHeight="1">
      <c r="A75" s="291" t="str">
        <f>IF('1045Bd Stammdaten Mitarb.'!A64="","",'1045Bd Stammdaten Mitarb.'!A64)</f>
        <v/>
      </c>
      <c r="B75" s="292" t="str">
        <f>IF('1045Bd Stammdaten Mitarb.'!B64="","",'1045Bd Stammdaten Mitarb.'!B64)</f>
        <v/>
      </c>
      <c r="C75" s="292" t="str">
        <f>IF('1045Bd Stammdaten Mitarb.'!C64="","",'1045Bd Stammdaten Mitarb.'!C64)</f>
        <v/>
      </c>
      <c r="D75" s="293"/>
      <c r="E75" s="239"/>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372" t="str">
        <f t="shared" si="0"/>
        <v/>
      </c>
      <c r="AK75" s="116"/>
    </row>
    <row r="76" spans="1:37" s="65" customFormat="1" ht="30" customHeight="1">
      <c r="A76" s="291" t="str">
        <f>IF('1045Bd Stammdaten Mitarb.'!A65="","",'1045Bd Stammdaten Mitarb.'!A65)</f>
        <v/>
      </c>
      <c r="B76" s="292" t="str">
        <f>IF('1045Bd Stammdaten Mitarb.'!B65="","",'1045Bd Stammdaten Mitarb.'!B65)</f>
        <v/>
      </c>
      <c r="C76" s="292" t="str">
        <f>IF('1045Bd Stammdaten Mitarb.'!C65="","",'1045Bd Stammdaten Mitarb.'!C65)</f>
        <v/>
      </c>
      <c r="D76" s="293"/>
      <c r="E76" s="239"/>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372" t="str">
        <f t="shared" si="0"/>
        <v/>
      </c>
      <c r="AK76" s="116"/>
    </row>
    <row r="77" spans="1:37" s="65" customFormat="1" ht="30" customHeight="1">
      <c r="A77" s="291" t="str">
        <f>IF('1045Bd Stammdaten Mitarb.'!A66="","",'1045Bd Stammdaten Mitarb.'!A66)</f>
        <v/>
      </c>
      <c r="B77" s="292" t="str">
        <f>IF('1045Bd Stammdaten Mitarb.'!B66="","",'1045Bd Stammdaten Mitarb.'!B66)</f>
        <v/>
      </c>
      <c r="C77" s="292" t="str">
        <f>IF('1045Bd Stammdaten Mitarb.'!C66="","",'1045Bd Stammdaten Mitarb.'!C66)</f>
        <v/>
      </c>
      <c r="D77" s="293"/>
      <c r="E77" s="239"/>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372" t="str">
        <f t="shared" si="0"/>
        <v/>
      </c>
      <c r="AK77" s="116"/>
    </row>
    <row r="78" spans="1:37" s="65" customFormat="1" ht="30" customHeight="1">
      <c r="A78" s="291" t="str">
        <f>IF('1045Bd Stammdaten Mitarb.'!A67="","",'1045Bd Stammdaten Mitarb.'!A67)</f>
        <v/>
      </c>
      <c r="B78" s="292" t="str">
        <f>IF('1045Bd Stammdaten Mitarb.'!B67="","",'1045Bd Stammdaten Mitarb.'!B67)</f>
        <v/>
      </c>
      <c r="C78" s="292" t="str">
        <f>IF('1045Bd Stammdaten Mitarb.'!C67="","",'1045Bd Stammdaten Mitarb.'!C67)</f>
        <v/>
      </c>
      <c r="D78" s="293"/>
      <c r="E78" s="239"/>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372" t="str">
        <f t="shared" si="0"/>
        <v/>
      </c>
      <c r="AK78" s="116"/>
    </row>
    <row r="79" spans="1:37" s="65" customFormat="1" ht="30" customHeight="1">
      <c r="A79" s="291" t="str">
        <f>IF('1045Bd Stammdaten Mitarb.'!A68="","",'1045Bd Stammdaten Mitarb.'!A68)</f>
        <v/>
      </c>
      <c r="B79" s="292" t="str">
        <f>IF('1045Bd Stammdaten Mitarb.'!B68="","",'1045Bd Stammdaten Mitarb.'!B68)</f>
        <v/>
      </c>
      <c r="C79" s="292" t="str">
        <f>IF('1045Bd Stammdaten Mitarb.'!C68="","",'1045Bd Stammdaten Mitarb.'!C68)</f>
        <v/>
      </c>
      <c r="D79" s="293"/>
      <c r="E79" s="239"/>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372" t="str">
        <f t="shared" si="0"/>
        <v/>
      </c>
      <c r="AK79" s="116"/>
    </row>
    <row r="80" spans="1:37" s="65" customFormat="1" ht="30" customHeight="1">
      <c r="A80" s="291" t="str">
        <f>IF('1045Bd Stammdaten Mitarb.'!A69="","",'1045Bd Stammdaten Mitarb.'!A69)</f>
        <v/>
      </c>
      <c r="B80" s="292" t="str">
        <f>IF('1045Bd Stammdaten Mitarb.'!B69="","",'1045Bd Stammdaten Mitarb.'!B69)</f>
        <v/>
      </c>
      <c r="C80" s="292" t="str">
        <f>IF('1045Bd Stammdaten Mitarb.'!C69="","",'1045Bd Stammdaten Mitarb.'!C69)</f>
        <v/>
      </c>
      <c r="D80" s="293"/>
      <c r="E80" s="239"/>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372" t="str">
        <f t="shared" si="0"/>
        <v/>
      </c>
      <c r="AK80" s="116"/>
    </row>
    <row r="81" spans="1:37" s="65" customFormat="1" ht="30" customHeight="1">
      <c r="A81" s="291" t="str">
        <f>IF('1045Bd Stammdaten Mitarb.'!A70="","",'1045Bd Stammdaten Mitarb.'!A70)</f>
        <v/>
      </c>
      <c r="B81" s="292" t="str">
        <f>IF('1045Bd Stammdaten Mitarb.'!B70="","",'1045Bd Stammdaten Mitarb.'!B70)</f>
        <v/>
      </c>
      <c r="C81" s="292" t="str">
        <f>IF('1045Bd Stammdaten Mitarb.'!C70="","",'1045Bd Stammdaten Mitarb.'!C70)</f>
        <v/>
      </c>
      <c r="D81" s="293"/>
      <c r="E81" s="239"/>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372" t="str">
        <f t="shared" si="0"/>
        <v/>
      </c>
      <c r="AK81" s="116"/>
    </row>
    <row r="82" spans="1:37" s="65" customFormat="1" ht="30" customHeight="1">
      <c r="A82" s="291" t="str">
        <f>IF('1045Bd Stammdaten Mitarb.'!A71="","",'1045Bd Stammdaten Mitarb.'!A71)</f>
        <v/>
      </c>
      <c r="B82" s="292" t="str">
        <f>IF('1045Bd Stammdaten Mitarb.'!B71="","",'1045Bd Stammdaten Mitarb.'!B71)</f>
        <v/>
      </c>
      <c r="C82" s="292" t="str">
        <f>IF('1045Bd Stammdaten Mitarb.'!C71="","",'1045Bd Stammdaten Mitarb.'!C71)</f>
        <v/>
      </c>
      <c r="D82" s="293"/>
      <c r="E82" s="239"/>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372" t="str">
        <f t="shared" si="0"/>
        <v/>
      </c>
      <c r="AK82" s="116"/>
    </row>
    <row r="83" spans="1:37" s="65" customFormat="1" ht="30" customHeight="1">
      <c r="A83" s="291" t="str">
        <f>IF('1045Bd Stammdaten Mitarb.'!A72="","",'1045Bd Stammdaten Mitarb.'!A72)</f>
        <v/>
      </c>
      <c r="B83" s="292" t="str">
        <f>IF('1045Bd Stammdaten Mitarb.'!B72="","",'1045Bd Stammdaten Mitarb.'!B72)</f>
        <v/>
      </c>
      <c r="C83" s="292" t="str">
        <f>IF('1045Bd Stammdaten Mitarb.'!C72="","",'1045Bd Stammdaten Mitarb.'!C72)</f>
        <v/>
      </c>
      <c r="D83" s="293"/>
      <c r="E83" s="239"/>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0"/>
      <c r="AH83" s="240"/>
      <c r="AI83" s="240"/>
      <c r="AJ83" s="372" t="str">
        <f t="shared" si="0"/>
        <v/>
      </c>
      <c r="AK83" s="116"/>
    </row>
    <row r="84" spans="1:37" s="65" customFormat="1" ht="30" customHeight="1">
      <c r="A84" s="291" t="str">
        <f>IF('1045Bd Stammdaten Mitarb.'!A73="","",'1045Bd Stammdaten Mitarb.'!A73)</f>
        <v/>
      </c>
      <c r="B84" s="292" t="str">
        <f>IF('1045Bd Stammdaten Mitarb.'!B73="","",'1045Bd Stammdaten Mitarb.'!B73)</f>
        <v/>
      </c>
      <c r="C84" s="292" t="str">
        <f>IF('1045Bd Stammdaten Mitarb.'!C73="","",'1045Bd Stammdaten Mitarb.'!C73)</f>
        <v/>
      </c>
      <c r="D84" s="293"/>
      <c r="E84" s="239"/>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c r="AD84" s="240"/>
      <c r="AE84" s="240"/>
      <c r="AF84" s="240"/>
      <c r="AG84" s="240"/>
      <c r="AH84" s="240"/>
      <c r="AI84" s="240"/>
      <c r="AJ84" s="372" t="str">
        <f t="shared" ref="AJ84:AJ147" si="1">IF(A84="","",SUM(E84:AI84))</f>
        <v/>
      </c>
      <c r="AK84" s="116"/>
    </row>
    <row r="85" spans="1:37" s="65" customFormat="1" ht="30" customHeight="1">
      <c r="A85" s="291" t="str">
        <f>IF('1045Bd Stammdaten Mitarb.'!A74="","",'1045Bd Stammdaten Mitarb.'!A74)</f>
        <v/>
      </c>
      <c r="B85" s="292" t="str">
        <f>IF('1045Bd Stammdaten Mitarb.'!B74="","",'1045Bd Stammdaten Mitarb.'!B74)</f>
        <v/>
      </c>
      <c r="C85" s="292" t="str">
        <f>IF('1045Bd Stammdaten Mitarb.'!C74="","",'1045Bd Stammdaten Mitarb.'!C74)</f>
        <v/>
      </c>
      <c r="D85" s="293"/>
      <c r="E85" s="239"/>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c r="AD85" s="240"/>
      <c r="AE85" s="240"/>
      <c r="AF85" s="240"/>
      <c r="AG85" s="240"/>
      <c r="AH85" s="240"/>
      <c r="AI85" s="240"/>
      <c r="AJ85" s="372" t="str">
        <f t="shared" si="1"/>
        <v/>
      </c>
      <c r="AK85" s="116"/>
    </row>
    <row r="86" spans="1:37" s="65" customFormat="1" ht="30" customHeight="1">
      <c r="A86" s="291" t="str">
        <f>IF('1045Bd Stammdaten Mitarb.'!A75="","",'1045Bd Stammdaten Mitarb.'!A75)</f>
        <v/>
      </c>
      <c r="B86" s="292" t="str">
        <f>IF('1045Bd Stammdaten Mitarb.'!B75="","",'1045Bd Stammdaten Mitarb.'!B75)</f>
        <v/>
      </c>
      <c r="C86" s="292" t="str">
        <f>IF('1045Bd Stammdaten Mitarb.'!C75="","",'1045Bd Stammdaten Mitarb.'!C75)</f>
        <v/>
      </c>
      <c r="D86" s="293"/>
      <c r="E86" s="239"/>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372" t="str">
        <f t="shared" si="1"/>
        <v/>
      </c>
      <c r="AK86" s="116"/>
    </row>
    <row r="87" spans="1:37" s="65" customFormat="1" ht="30" customHeight="1">
      <c r="A87" s="291" t="str">
        <f>IF('1045Bd Stammdaten Mitarb.'!A76="","",'1045Bd Stammdaten Mitarb.'!A76)</f>
        <v/>
      </c>
      <c r="B87" s="292" t="str">
        <f>IF('1045Bd Stammdaten Mitarb.'!B76="","",'1045Bd Stammdaten Mitarb.'!B76)</f>
        <v/>
      </c>
      <c r="C87" s="292" t="str">
        <f>IF('1045Bd Stammdaten Mitarb.'!C76="","",'1045Bd Stammdaten Mitarb.'!C76)</f>
        <v/>
      </c>
      <c r="D87" s="293"/>
      <c r="E87" s="239"/>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c r="AD87" s="240"/>
      <c r="AE87" s="240"/>
      <c r="AF87" s="240"/>
      <c r="AG87" s="240"/>
      <c r="AH87" s="240"/>
      <c r="AI87" s="240"/>
      <c r="AJ87" s="372" t="str">
        <f t="shared" si="1"/>
        <v/>
      </c>
      <c r="AK87" s="116"/>
    </row>
    <row r="88" spans="1:37" s="65" customFormat="1" ht="30" customHeight="1">
      <c r="A88" s="291" t="str">
        <f>IF('1045Bd Stammdaten Mitarb.'!A77="","",'1045Bd Stammdaten Mitarb.'!A77)</f>
        <v/>
      </c>
      <c r="B88" s="292" t="str">
        <f>IF('1045Bd Stammdaten Mitarb.'!B77="","",'1045Bd Stammdaten Mitarb.'!B77)</f>
        <v/>
      </c>
      <c r="C88" s="292" t="str">
        <f>IF('1045Bd Stammdaten Mitarb.'!C77="","",'1045Bd Stammdaten Mitarb.'!C77)</f>
        <v/>
      </c>
      <c r="D88" s="293"/>
      <c r="E88" s="239"/>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c r="AD88" s="240"/>
      <c r="AE88" s="240"/>
      <c r="AF88" s="240"/>
      <c r="AG88" s="240"/>
      <c r="AH88" s="240"/>
      <c r="AI88" s="240"/>
      <c r="AJ88" s="372" t="str">
        <f t="shared" si="1"/>
        <v/>
      </c>
      <c r="AK88" s="116"/>
    </row>
    <row r="89" spans="1:37" s="65" customFormat="1" ht="30" customHeight="1">
      <c r="A89" s="291" t="str">
        <f>IF('1045Bd Stammdaten Mitarb.'!A78="","",'1045Bd Stammdaten Mitarb.'!A78)</f>
        <v/>
      </c>
      <c r="B89" s="292" t="str">
        <f>IF('1045Bd Stammdaten Mitarb.'!B78="","",'1045Bd Stammdaten Mitarb.'!B78)</f>
        <v/>
      </c>
      <c r="C89" s="292" t="str">
        <f>IF('1045Bd Stammdaten Mitarb.'!C78="","",'1045Bd Stammdaten Mitarb.'!C78)</f>
        <v/>
      </c>
      <c r="D89" s="293"/>
      <c r="E89" s="239"/>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c r="AD89" s="240"/>
      <c r="AE89" s="240"/>
      <c r="AF89" s="240"/>
      <c r="AG89" s="240"/>
      <c r="AH89" s="240"/>
      <c r="AI89" s="240"/>
      <c r="AJ89" s="372" t="str">
        <f t="shared" si="1"/>
        <v/>
      </c>
      <c r="AK89" s="116"/>
    </row>
    <row r="90" spans="1:37" s="65" customFormat="1" ht="30" customHeight="1">
      <c r="A90" s="291" t="str">
        <f>IF('1045Bd Stammdaten Mitarb.'!A79="","",'1045Bd Stammdaten Mitarb.'!A79)</f>
        <v/>
      </c>
      <c r="B90" s="292" t="str">
        <f>IF('1045Bd Stammdaten Mitarb.'!B79="","",'1045Bd Stammdaten Mitarb.'!B79)</f>
        <v/>
      </c>
      <c r="C90" s="292" t="str">
        <f>IF('1045Bd Stammdaten Mitarb.'!C79="","",'1045Bd Stammdaten Mitarb.'!C79)</f>
        <v/>
      </c>
      <c r="D90" s="293"/>
      <c r="E90" s="239"/>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c r="AD90" s="240"/>
      <c r="AE90" s="240"/>
      <c r="AF90" s="240"/>
      <c r="AG90" s="240"/>
      <c r="AH90" s="240"/>
      <c r="AI90" s="240"/>
      <c r="AJ90" s="372" t="str">
        <f t="shared" si="1"/>
        <v/>
      </c>
      <c r="AK90" s="116"/>
    </row>
    <row r="91" spans="1:37" s="65" customFormat="1" ht="30" customHeight="1">
      <c r="A91" s="291" t="str">
        <f>IF('1045Bd Stammdaten Mitarb.'!A80="","",'1045Bd Stammdaten Mitarb.'!A80)</f>
        <v/>
      </c>
      <c r="B91" s="292" t="str">
        <f>IF('1045Bd Stammdaten Mitarb.'!B80="","",'1045Bd Stammdaten Mitarb.'!B80)</f>
        <v/>
      </c>
      <c r="C91" s="292" t="str">
        <f>IF('1045Bd Stammdaten Mitarb.'!C80="","",'1045Bd Stammdaten Mitarb.'!C80)</f>
        <v/>
      </c>
      <c r="D91" s="293"/>
      <c r="E91" s="239"/>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0"/>
      <c r="AE91" s="240"/>
      <c r="AF91" s="240"/>
      <c r="AG91" s="240"/>
      <c r="AH91" s="240"/>
      <c r="AI91" s="240"/>
      <c r="AJ91" s="372" t="str">
        <f t="shared" si="1"/>
        <v/>
      </c>
      <c r="AK91" s="116"/>
    </row>
    <row r="92" spans="1:37" s="65" customFormat="1" ht="30" customHeight="1">
      <c r="A92" s="291" t="str">
        <f>IF('1045Bd Stammdaten Mitarb.'!A81="","",'1045Bd Stammdaten Mitarb.'!A81)</f>
        <v/>
      </c>
      <c r="B92" s="292" t="str">
        <f>IF('1045Bd Stammdaten Mitarb.'!B81="","",'1045Bd Stammdaten Mitarb.'!B81)</f>
        <v/>
      </c>
      <c r="C92" s="292" t="str">
        <f>IF('1045Bd Stammdaten Mitarb.'!C81="","",'1045Bd Stammdaten Mitarb.'!C81)</f>
        <v/>
      </c>
      <c r="D92" s="293"/>
      <c r="E92" s="239"/>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c r="AD92" s="240"/>
      <c r="AE92" s="240"/>
      <c r="AF92" s="240"/>
      <c r="AG92" s="240"/>
      <c r="AH92" s="240"/>
      <c r="AI92" s="240"/>
      <c r="AJ92" s="372" t="str">
        <f t="shared" si="1"/>
        <v/>
      </c>
      <c r="AK92" s="116"/>
    </row>
    <row r="93" spans="1:37" s="65" customFormat="1" ht="30" customHeight="1">
      <c r="A93" s="291" t="str">
        <f>IF('1045Bd Stammdaten Mitarb.'!A82="","",'1045Bd Stammdaten Mitarb.'!A82)</f>
        <v/>
      </c>
      <c r="B93" s="292" t="str">
        <f>IF('1045Bd Stammdaten Mitarb.'!B82="","",'1045Bd Stammdaten Mitarb.'!B82)</f>
        <v/>
      </c>
      <c r="C93" s="292" t="str">
        <f>IF('1045Bd Stammdaten Mitarb.'!C82="","",'1045Bd Stammdaten Mitarb.'!C82)</f>
        <v/>
      </c>
      <c r="D93" s="293"/>
      <c r="E93" s="239"/>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c r="AD93" s="240"/>
      <c r="AE93" s="240"/>
      <c r="AF93" s="240"/>
      <c r="AG93" s="240"/>
      <c r="AH93" s="240"/>
      <c r="AI93" s="240"/>
      <c r="AJ93" s="372" t="str">
        <f t="shared" si="1"/>
        <v/>
      </c>
      <c r="AK93" s="116"/>
    </row>
    <row r="94" spans="1:37" s="65" customFormat="1" ht="30" customHeight="1">
      <c r="A94" s="291" t="str">
        <f>IF('1045Bd Stammdaten Mitarb.'!A83="","",'1045Bd Stammdaten Mitarb.'!A83)</f>
        <v/>
      </c>
      <c r="B94" s="292" t="str">
        <f>IF('1045Bd Stammdaten Mitarb.'!B83="","",'1045Bd Stammdaten Mitarb.'!B83)</f>
        <v/>
      </c>
      <c r="C94" s="292" t="str">
        <f>IF('1045Bd Stammdaten Mitarb.'!C83="","",'1045Bd Stammdaten Mitarb.'!C83)</f>
        <v/>
      </c>
      <c r="D94" s="293"/>
      <c r="E94" s="239"/>
      <c r="F94" s="240"/>
      <c r="G94" s="240"/>
      <c r="H94" s="240"/>
      <c r="I94" s="240"/>
      <c r="J94" s="240"/>
      <c r="K94" s="240"/>
      <c r="L94" s="240"/>
      <c r="M94" s="240"/>
      <c r="N94" s="240"/>
      <c r="O94" s="240"/>
      <c r="P94" s="240"/>
      <c r="Q94" s="240"/>
      <c r="R94" s="240"/>
      <c r="S94" s="240"/>
      <c r="T94" s="240"/>
      <c r="U94" s="240"/>
      <c r="V94" s="240"/>
      <c r="W94" s="240"/>
      <c r="X94" s="240"/>
      <c r="Y94" s="240"/>
      <c r="Z94" s="240"/>
      <c r="AA94" s="240"/>
      <c r="AB94" s="240"/>
      <c r="AC94" s="240"/>
      <c r="AD94" s="240"/>
      <c r="AE94" s="240"/>
      <c r="AF94" s="240"/>
      <c r="AG94" s="240"/>
      <c r="AH94" s="240"/>
      <c r="AI94" s="240"/>
      <c r="AJ94" s="372" t="str">
        <f t="shared" si="1"/>
        <v/>
      </c>
      <c r="AK94" s="116"/>
    </row>
    <row r="95" spans="1:37" s="65" customFormat="1" ht="30" customHeight="1">
      <c r="A95" s="291" t="str">
        <f>IF('1045Bd Stammdaten Mitarb.'!A84="","",'1045Bd Stammdaten Mitarb.'!A84)</f>
        <v/>
      </c>
      <c r="B95" s="292" t="str">
        <f>IF('1045Bd Stammdaten Mitarb.'!B84="","",'1045Bd Stammdaten Mitarb.'!B84)</f>
        <v/>
      </c>
      <c r="C95" s="292" t="str">
        <f>IF('1045Bd Stammdaten Mitarb.'!C84="","",'1045Bd Stammdaten Mitarb.'!C84)</f>
        <v/>
      </c>
      <c r="D95" s="293"/>
      <c r="E95" s="239"/>
      <c r="F95" s="240"/>
      <c r="G95" s="240"/>
      <c r="H95" s="240"/>
      <c r="I95" s="240"/>
      <c r="J95" s="240"/>
      <c r="K95" s="240"/>
      <c r="L95" s="240"/>
      <c r="M95" s="240"/>
      <c r="N95" s="240"/>
      <c r="O95" s="240"/>
      <c r="P95" s="240"/>
      <c r="Q95" s="240"/>
      <c r="R95" s="240"/>
      <c r="S95" s="240"/>
      <c r="T95" s="240"/>
      <c r="U95" s="240"/>
      <c r="V95" s="240"/>
      <c r="W95" s="240"/>
      <c r="X95" s="240"/>
      <c r="Y95" s="240"/>
      <c r="Z95" s="240"/>
      <c r="AA95" s="240"/>
      <c r="AB95" s="240"/>
      <c r="AC95" s="240"/>
      <c r="AD95" s="240"/>
      <c r="AE95" s="240"/>
      <c r="AF95" s="240"/>
      <c r="AG95" s="240"/>
      <c r="AH95" s="240"/>
      <c r="AI95" s="240"/>
      <c r="AJ95" s="372" t="str">
        <f t="shared" si="1"/>
        <v/>
      </c>
      <c r="AK95" s="116"/>
    </row>
    <row r="96" spans="1:37" s="65" customFormat="1" ht="30" customHeight="1">
      <c r="A96" s="291" t="str">
        <f>IF('1045Bd Stammdaten Mitarb.'!A85="","",'1045Bd Stammdaten Mitarb.'!A85)</f>
        <v/>
      </c>
      <c r="B96" s="292" t="str">
        <f>IF('1045Bd Stammdaten Mitarb.'!B85="","",'1045Bd Stammdaten Mitarb.'!B85)</f>
        <v/>
      </c>
      <c r="C96" s="292" t="str">
        <f>IF('1045Bd Stammdaten Mitarb.'!C85="","",'1045Bd Stammdaten Mitarb.'!C85)</f>
        <v/>
      </c>
      <c r="D96" s="293"/>
      <c r="E96" s="239"/>
      <c r="F96" s="240"/>
      <c r="G96" s="240"/>
      <c r="H96" s="240"/>
      <c r="I96" s="240"/>
      <c r="J96" s="240"/>
      <c r="K96" s="240"/>
      <c r="L96" s="240"/>
      <c r="M96" s="240"/>
      <c r="N96" s="240"/>
      <c r="O96" s="240"/>
      <c r="P96" s="240"/>
      <c r="Q96" s="240"/>
      <c r="R96" s="240"/>
      <c r="S96" s="240"/>
      <c r="T96" s="240"/>
      <c r="U96" s="240"/>
      <c r="V96" s="240"/>
      <c r="W96" s="240"/>
      <c r="X96" s="240"/>
      <c r="Y96" s="240"/>
      <c r="Z96" s="240"/>
      <c r="AA96" s="240"/>
      <c r="AB96" s="240"/>
      <c r="AC96" s="240"/>
      <c r="AD96" s="240"/>
      <c r="AE96" s="240"/>
      <c r="AF96" s="240"/>
      <c r="AG96" s="240"/>
      <c r="AH96" s="240"/>
      <c r="AI96" s="240"/>
      <c r="AJ96" s="372" t="str">
        <f t="shared" si="1"/>
        <v/>
      </c>
      <c r="AK96" s="116"/>
    </row>
    <row r="97" spans="1:37" s="65" customFormat="1" ht="30" customHeight="1">
      <c r="A97" s="291" t="str">
        <f>IF('1045Bd Stammdaten Mitarb.'!A86="","",'1045Bd Stammdaten Mitarb.'!A86)</f>
        <v/>
      </c>
      <c r="B97" s="292" t="str">
        <f>IF('1045Bd Stammdaten Mitarb.'!B86="","",'1045Bd Stammdaten Mitarb.'!B86)</f>
        <v/>
      </c>
      <c r="C97" s="292" t="str">
        <f>IF('1045Bd Stammdaten Mitarb.'!C86="","",'1045Bd Stammdaten Mitarb.'!C86)</f>
        <v/>
      </c>
      <c r="D97" s="293"/>
      <c r="E97" s="239"/>
      <c r="F97" s="240"/>
      <c r="G97" s="240"/>
      <c r="H97" s="240"/>
      <c r="I97" s="240"/>
      <c r="J97" s="240"/>
      <c r="K97" s="240"/>
      <c r="L97" s="240"/>
      <c r="M97" s="240"/>
      <c r="N97" s="240"/>
      <c r="O97" s="240"/>
      <c r="P97" s="240"/>
      <c r="Q97" s="240"/>
      <c r="R97" s="240"/>
      <c r="S97" s="240"/>
      <c r="T97" s="240"/>
      <c r="U97" s="240"/>
      <c r="V97" s="240"/>
      <c r="W97" s="240"/>
      <c r="X97" s="240"/>
      <c r="Y97" s="240"/>
      <c r="Z97" s="240"/>
      <c r="AA97" s="240"/>
      <c r="AB97" s="240"/>
      <c r="AC97" s="240"/>
      <c r="AD97" s="240"/>
      <c r="AE97" s="240"/>
      <c r="AF97" s="240"/>
      <c r="AG97" s="240"/>
      <c r="AH97" s="240"/>
      <c r="AI97" s="240"/>
      <c r="AJ97" s="372" t="str">
        <f t="shared" si="1"/>
        <v/>
      </c>
      <c r="AK97" s="116"/>
    </row>
    <row r="98" spans="1:37" s="65" customFormat="1" ht="30" customHeight="1">
      <c r="A98" s="291" t="str">
        <f>IF('1045Bd Stammdaten Mitarb.'!A87="","",'1045Bd Stammdaten Mitarb.'!A87)</f>
        <v/>
      </c>
      <c r="B98" s="292" t="str">
        <f>IF('1045Bd Stammdaten Mitarb.'!B87="","",'1045Bd Stammdaten Mitarb.'!B87)</f>
        <v/>
      </c>
      <c r="C98" s="292" t="str">
        <f>IF('1045Bd Stammdaten Mitarb.'!C87="","",'1045Bd Stammdaten Mitarb.'!C87)</f>
        <v/>
      </c>
      <c r="D98" s="293"/>
      <c r="E98" s="239"/>
      <c r="F98" s="240"/>
      <c r="G98" s="240"/>
      <c r="H98" s="240"/>
      <c r="I98" s="240"/>
      <c r="J98" s="240"/>
      <c r="K98" s="240"/>
      <c r="L98" s="240"/>
      <c r="M98" s="240"/>
      <c r="N98" s="240"/>
      <c r="O98" s="240"/>
      <c r="P98" s="240"/>
      <c r="Q98" s="240"/>
      <c r="R98" s="240"/>
      <c r="S98" s="240"/>
      <c r="T98" s="240"/>
      <c r="U98" s="240"/>
      <c r="V98" s="240"/>
      <c r="W98" s="240"/>
      <c r="X98" s="240"/>
      <c r="Y98" s="240"/>
      <c r="Z98" s="240"/>
      <c r="AA98" s="240"/>
      <c r="AB98" s="240"/>
      <c r="AC98" s="240"/>
      <c r="AD98" s="240"/>
      <c r="AE98" s="240"/>
      <c r="AF98" s="240"/>
      <c r="AG98" s="240"/>
      <c r="AH98" s="240"/>
      <c r="AI98" s="240"/>
      <c r="AJ98" s="372" t="str">
        <f t="shared" si="1"/>
        <v/>
      </c>
      <c r="AK98" s="116"/>
    </row>
    <row r="99" spans="1:37" s="65" customFormat="1" ht="30" customHeight="1">
      <c r="A99" s="291" t="str">
        <f>IF('1045Bd Stammdaten Mitarb.'!A88="","",'1045Bd Stammdaten Mitarb.'!A88)</f>
        <v/>
      </c>
      <c r="B99" s="292" t="str">
        <f>IF('1045Bd Stammdaten Mitarb.'!B88="","",'1045Bd Stammdaten Mitarb.'!B88)</f>
        <v/>
      </c>
      <c r="C99" s="292" t="str">
        <f>IF('1045Bd Stammdaten Mitarb.'!C88="","",'1045Bd Stammdaten Mitarb.'!C88)</f>
        <v/>
      </c>
      <c r="D99" s="293"/>
      <c r="E99" s="239"/>
      <c r="F99" s="240"/>
      <c r="G99" s="240"/>
      <c r="H99" s="240"/>
      <c r="I99" s="240"/>
      <c r="J99" s="240"/>
      <c r="K99" s="240"/>
      <c r="L99" s="240"/>
      <c r="M99" s="240"/>
      <c r="N99" s="240"/>
      <c r="O99" s="240"/>
      <c r="P99" s="240"/>
      <c r="Q99" s="240"/>
      <c r="R99" s="240"/>
      <c r="S99" s="240"/>
      <c r="T99" s="240"/>
      <c r="U99" s="240"/>
      <c r="V99" s="240"/>
      <c r="W99" s="240"/>
      <c r="X99" s="240"/>
      <c r="Y99" s="240"/>
      <c r="Z99" s="240"/>
      <c r="AA99" s="240"/>
      <c r="AB99" s="240"/>
      <c r="AC99" s="240"/>
      <c r="AD99" s="240"/>
      <c r="AE99" s="240"/>
      <c r="AF99" s="240"/>
      <c r="AG99" s="240"/>
      <c r="AH99" s="240"/>
      <c r="AI99" s="240"/>
      <c r="AJ99" s="372" t="str">
        <f t="shared" si="1"/>
        <v/>
      </c>
      <c r="AK99" s="116"/>
    </row>
    <row r="100" spans="1:37" s="65" customFormat="1" ht="30" customHeight="1">
      <c r="A100" s="291" t="str">
        <f>IF('1045Bd Stammdaten Mitarb.'!A89="","",'1045Bd Stammdaten Mitarb.'!A89)</f>
        <v/>
      </c>
      <c r="B100" s="292" t="str">
        <f>IF('1045Bd Stammdaten Mitarb.'!B89="","",'1045Bd Stammdaten Mitarb.'!B89)</f>
        <v/>
      </c>
      <c r="C100" s="292" t="str">
        <f>IF('1045Bd Stammdaten Mitarb.'!C89="","",'1045Bd Stammdaten Mitarb.'!C89)</f>
        <v/>
      </c>
      <c r="D100" s="293"/>
      <c r="E100" s="239"/>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372" t="str">
        <f t="shared" si="1"/>
        <v/>
      </c>
      <c r="AK100" s="116"/>
    </row>
    <row r="101" spans="1:37" s="65" customFormat="1" ht="30" customHeight="1">
      <c r="A101" s="291" t="str">
        <f>IF('1045Bd Stammdaten Mitarb.'!A90="","",'1045Bd Stammdaten Mitarb.'!A90)</f>
        <v/>
      </c>
      <c r="B101" s="292" t="str">
        <f>IF('1045Bd Stammdaten Mitarb.'!B90="","",'1045Bd Stammdaten Mitarb.'!B90)</f>
        <v/>
      </c>
      <c r="C101" s="292" t="str">
        <f>IF('1045Bd Stammdaten Mitarb.'!C90="","",'1045Bd Stammdaten Mitarb.'!C90)</f>
        <v/>
      </c>
      <c r="D101" s="293"/>
      <c r="E101" s="239"/>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40"/>
      <c r="AD101" s="240"/>
      <c r="AE101" s="240"/>
      <c r="AF101" s="240"/>
      <c r="AG101" s="240"/>
      <c r="AH101" s="240"/>
      <c r="AI101" s="240"/>
      <c r="AJ101" s="372" t="str">
        <f t="shared" si="1"/>
        <v/>
      </c>
      <c r="AK101" s="116"/>
    </row>
    <row r="102" spans="1:37" s="65" customFormat="1" ht="30" customHeight="1">
      <c r="A102" s="291" t="str">
        <f>IF('1045Bd Stammdaten Mitarb.'!A91="","",'1045Bd Stammdaten Mitarb.'!A91)</f>
        <v/>
      </c>
      <c r="B102" s="292" t="str">
        <f>IF('1045Bd Stammdaten Mitarb.'!B91="","",'1045Bd Stammdaten Mitarb.'!B91)</f>
        <v/>
      </c>
      <c r="C102" s="292" t="str">
        <f>IF('1045Bd Stammdaten Mitarb.'!C91="","",'1045Bd Stammdaten Mitarb.'!C91)</f>
        <v/>
      </c>
      <c r="D102" s="293"/>
      <c r="E102" s="239"/>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40"/>
      <c r="AD102" s="240"/>
      <c r="AE102" s="240"/>
      <c r="AF102" s="240"/>
      <c r="AG102" s="240"/>
      <c r="AH102" s="240"/>
      <c r="AI102" s="240"/>
      <c r="AJ102" s="372" t="str">
        <f t="shared" si="1"/>
        <v/>
      </c>
      <c r="AK102" s="116"/>
    </row>
    <row r="103" spans="1:37" s="65" customFormat="1" ht="30" customHeight="1">
      <c r="A103" s="291" t="str">
        <f>IF('1045Bd Stammdaten Mitarb.'!A92="","",'1045Bd Stammdaten Mitarb.'!A92)</f>
        <v/>
      </c>
      <c r="B103" s="292" t="str">
        <f>IF('1045Bd Stammdaten Mitarb.'!B92="","",'1045Bd Stammdaten Mitarb.'!B92)</f>
        <v/>
      </c>
      <c r="C103" s="292" t="str">
        <f>IF('1045Bd Stammdaten Mitarb.'!C92="","",'1045Bd Stammdaten Mitarb.'!C92)</f>
        <v/>
      </c>
      <c r="D103" s="293"/>
      <c r="E103" s="239"/>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40"/>
      <c r="AD103" s="240"/>
      <c r="AE103" s="240"/>
      <c r="AF103" s="240"/>
      <c r="AG103" s="240"/>
      <c r="AH103" s="240"/>
      <c r="AI103" s="240"/>
      <c r="AJ103" s="372" t="str">
        <f t="shared" si="1"/>
        <v/>
      </c>
      <c r="AK103" s="116"/>
    </row>
    <row r="104" spans="1:37" s="65" customFormat="1" ht="30" customHeight="1">
      <c r="A104" s="291" t="str">
        <f>IF('1045Bd Stammdaten Mitarb.'!A93="","",'1045Bd Stammdaten Mitarb.'!A93)</f>
        <v/>
      </c>
      <c r="B104" s="292" t="str">
        <f>IF('1045Bd Stammdaten Mitarb.'!B93="","",'1045Bd Stammdaten Mitarb.'!B93)</f>
        <v/>
      </c>
      <c r="C104" s="292" t="str">
        <f>IF('1045Bd Stammdaten Mitarb.'!C93="","",'1045Bd Stammdaten Mitarb.'!C93)</f>
        <v/>
      </c>
      <c r="D104" s="293"/>
      <c r="E104" s="239"/>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372" t="str">
        <f t="shared" si="1"/>
        <v/>
      </c>
      <c r="AK104" s="116"/>
    </row>
    <row r="105" spans="1:37" s="65" customFormat="1" ht="30" customHeight="1">
      <c r="A105" s="291" t="str">
        <f>IF('1045Bd Stammdaten Mitarb.'!A94="","",'1045Bd Stammdaten Mitarb.'!A94)</f>
        <v/>
      </c>
      <c r="B105" s="292" t="str">
        <f>IF('1045Bd Stammdaten Mitarb.'!B94="","",'1045Bd Stammdaten Mitarb.'!B94)</f>
        <v/>
      </c>
      <c r="C105" s="292" t="str">
        <f>IF('1045Bd Stammdaten Mitarb.'!C94="","",'1045Bd Stammdaten Mitarb.'!C94)</f>
        <v/>
      </c>
      <c r="D105" s="293"/>
      <c r="E105" s="239"/>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40"/>
      <c r="AD105" s="240"/>
      <c r="AE105" s="240"/>
      <c r="AF105" s="240"/>
      <c r="AG105" s="240"/>
      <c r="AH105" s="240"/>
      <c r="AI105" s="240"/>
      <c r="AJ105" s="372" t="str">
        <f t="shared" si="1"/>
        <v/>
      </c>
      <c r="AK105" s="116"/>
    </row>
    <row r="106" spans="1:37" s="65" customFormat="1" ht="30" customHeight="1">
      <c r="A106" s="291" t="str">
        <f>IF('1045Bd Stammdaten Mitarb.'!A95="","",'1045Bd Stammdaten Mitarb.'!A95)</f>
        <v/>
      </c>
      <c r="B106" s="292" t="str">
        <f>IF('1045Bd Stammdaten Mitarb.'!B95="","",'1045Bd Stammdaten Mitarb.'!B95)</f>
        <v/>
      </c>
      <c r="C106" s="292" t="str">
        <f>IF('1045Bd Stammdaten Mitarb.'!C95="","",'1045Bd Stammdaten Mitarb.'!C95)</f>
        <v/>
      </c>
      <c r="D106" s="293"/>
      <c r="E106" s="239"/>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40"/>
      <c r="AD106" s="240"/>
      <c r="AE106" s="240"/>
      <c r="AF106" s="240"/>
      <c r="AG106" s="240"/>
      <c r="AH106" s="240"/>
      <c r="AI106" s="240"/>
      <c r="AJ106" s="372" t="str">
        <f t="shared" si="1"/>
        <v/>
      </c>
      <c r="AK106" s="116"/>
    </row>
    <row r="107" spans="1:37" s="65" customFormat="1" ht="30" customHeight="1">
      <c r="A107" s="291" t="str">
        <f>IF('1045Bd Stammdaten Mitarb.'!A96="","",'1045Bd Stammdaten Mitarb.'!A96)</f>
        <v/>
      </c>
      <c r="B107" s="292" t="str">
        <f>IF('1045Bd Stammdaten Mitarb.'!B96="","",'1045Bd Stammdaten Mitarb.'!B96)</f>
        <v/>
      </c>
      <c r="C107" s="292" t="str">
        <f>IF('1045Bd Stammdaten Mitarb.'!C96="","",'1045Bd Stammdaten Mitarb.'!C96)</f>
        <v/>
      </c>
      <c r="D107" s="293"/>
      <c r="E107" s="239"/>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40"/>
      <c r="AD107" s="240"/>
      <c r="AE107" s="240"/>
      <c r="AF107" s="240"/>
      <c r="AG107" s="240"/>
      <c r="AH107" s="240"/>
      <c r="AI107" s="240"/>
      <c r="AJ107" s="372" t="str">
        <f t="shared" si="1"/>
        <v/>
      </c>
      <c r="AK107" s="116"/>
    </row>
    <row r="108" spans="1:37" s="65" customFormat="1" ht="30" customHeight="1">
      <c r="A108" s="291" t="str">
        <f>IF('1045Bd Stammdaten Mitarb.'!A97="","",'1045Bd Stammdaten Mitarb.'!A97)</f>
        <v/>
      </c>
      <c r="B108" s="292" t="str">
        <f>IF('1045Bd Stammdaten Mitarb.'!B97="","",'1045Bd Stammdaten Mitarb.'!B97)</f>
        <v/>
      </c>
      <c r="C108" s="292" t="str">
        <f>IF('1045Bd Stammdaten Mitarb.'!C97="","",'1045Bd Stammdaten Mitarb.'!C97)</f>
        <v/>
      </c>
      <c r="D108" s="293"/>
      <c r="E108" s="239"/>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40"/>
      <c r="AD108" s="240"/>
      <c r="AE108" s="240"/>
      <c r="AF108" s="240"/>
      <c r="AG108" s="240"/>
      <c r="AH108" s="240"/>
      <c r="AI108" s="240"/>
      <c r="AJ108" s="372" t="str">
        <f t="shared" si="1"/>
        <v/>
      </c>
      <c r="AK108" s="116"/>
    </row>
    <row r="109" spans="1:37" s="65" customFormat="1" ht="30" customHeight="1">
      <c r="A109" s="291" t="str">
        <f>IF('1045Bd Stammdaten Mitarb.'!A98="","",'1045Bd Stammdaten Mitarb.'!A98)</f>
        <v/>
      </c>
      <c r="B109" s="292" t="str">
        <f>IF('1045Bd Stammdaten Mitarb.'!B98="","",'1045Bd Stammdaten Mitarb.'!B98)</f>
        <v/>
      </c>
      <c r="C109" s="292" t="str">
        <f>IF('1045Bd Stammdaten Mitarb.'!C98="","",'1045Bd Stammdaten Mitarb.'!C98)</f>
        <v/>
      </c>
      <c r="D109" s="293"/>
      <c r="E109" s="239"/>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40"/>
      <c r="AD109" s="240"/>
      <c r="AE109" s="240"/>
      <c r="AF109" s="240"/>
      <c r="AG109" s="240"/>
      <c r="AH109" s="240"/>
      <c r="AI109" s="240"/>
      <c r="AJ109" s="372" t="str">
        <f t="shared" si="1"/>
        <v/>
      </c>
      <c r="AK109" s="116"/>
    </row>
    <row r="110" spans="1:37" s="65" customFormat="1" ht="30" customHeight="1">
      <c r="A110" s="291" t="str">
        <f>IF('1045Bd Stammdaten Mitarb.'!A99="","",'1045Bd Stammdaten Mitarb.'!A99)</f>
        <v/>
      </c>
      <c r="B110" s="292" t="str">
        <f>IF('1045Bd Stammdaten Mitarb.'!B99="","",'1045Bd Stammdaten Mitarb.'!B99)</f>
        <v/>
      </c>
      <c r="C110" s="292" t="str">
        <f>IF('1045Bd Stammdaten Mitarb.'!C99="","",'1045Bd Stammdaten Mitarb.'!C99)</f>
        <v/>
      </c>
      <c r="D110" s="293"/>
      <c r="E110" s="239"/>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372" t="str">
        <f t="shared" si="1"/>
        <v/>
      </c>
      <c r="AK110" s="116"/>
    </row>
    <row r="111" spans="1:37" s="65" customFormat="1" ht="30" customHeight="1">
      <c r="A111" s="291" t="str">
        <f>IF('1045Bd Stammdaten Mitarb.'!A100="","",'1045Bd Stammdaten Mitarb.'!A100)</f>
        <v/>
      </c>
      <c r="B111" s="292" t="str">
        <f>IF('1045Bd Stammdaten Mitarb.'!B100="","",'1045Bd Stammdaten Mitarb.'!B100)</f>
        <v/>
      </c>
      <c r="C111" s="292" t="str">
        <f>IF('1045Bd Stammdaten Mitarb.'!C100="","",'1045Bd Stammdaten Mitarb.'!C100)</f>
        <v/>
      </c>
      <c r="D111" s="293"/>
      <c r="E111" s="239"/>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372" t="str">
        <f t="shared" si="1"/>
        <v/>
      </c>
      <c r="AK111" s="116"/>
    </row>
    <row r="112" spans="1:37" s="65" customFormat="1" ht="30" customHeight="1">
      <c r="A112" s="291" t="str">
        <f>IF('1045Bd Stammdaten Mitarb.'!A101="","",'1045Bd Stammdaten Mitarb.'!A101)</f>
        <v/>
      </c>
      <c r="B112" s="292" t="str">
        <f>IF('1045Bd Stammdaten Mitarb.'!B101="","",'1045Bd Stammdaten Mitarb.'!B101)</f>
        <v/>
      </c>
      <c r="C112" s="292" t="str">
        <f>IF('1045Bd Stammdaten Mitarb.'!C101="","",'1045Bd Stammdaten Mitarb.'!C101)</f>
        <v/>
      </c>
      <c r="D112" s="293"/>
      <c r="E112" s="239"/>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40"/>
      <c r="AD112" s="240"/>
      <c r="AE112" s="240"/>
      <c r="AF112" s="240"/>
      <c r="AG112" s="240"/>
      <c r="AH112" s="240"/>
      <c r="AI112" s="240"/>
      <c r="AJ112" s="372" t="str">
        <f t="shared" si="1"/>
        <v/>
      </c>
      <c r="AK112" s="116"/>
    </row>
    <row r="113" spans="1:37" s="65" customFormat="1" ht="30" customHeight="1">
      <c r="A113" s="291" t="str">
        <f>IF('1045Bd Stammdaten Mitarb.'!A102="","",'1045Bd Stammdaten Mitarb.'!A102)</f>
        <v/>
      </c>
      <c r="B113" s="292" t="str">
        <f>IF('1045Bd Stammdaten Mitarb.'!B102="","",'1045Bd Stammdaten Mitarb.'!B102)</f>
        <v/>
      </c>
      <c r="C113" s="292" t="str">
        <f>IF('1045Bd Stammdaten Mitarb.'!C102="","",'1045Bd Stammdaten Mitarb.'!C102)</f>
        <v/>
      </c>
      <c r="D113" s="293"/>
      <c r="E113" s="239"/>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40"/>
      <c r="AD113" s="240"/>
      <c r="AE113" s="240"/>
      <c r="AF113" s="240"/>
      <c r="AG113" s="240"/>
      <c r="AH113" s="240"/>
      <c r="AI113" s="240"/>
      <c r="AJ113" s="372" t="str">
        <f t="shared" si="1"/>
        <v/>
      </c>
      <c r="AK113" s="116"/>
    </row>
    <row r="114" spans="1:37" s="65" customFormat="1" ht="30" customHeight="1">
      <c r="A114" s="291" t="str">
        <f>IF('1045Bd Stammdaten Mitarb.'!A103="","",'1045Bd Stammdaten Mitarb.'!A103)</f>
        <v/>
      </c>
      <c r="B114" s="292" t="str">
        <f>IF('1045Bd Stammdaten Mitarb.'!B103="","",'1045Bd Stammdaten Mitarb.'!B103)</f>
        <v/>
      </c>
      <c r="C114" s="292" t="str">
        <f>IF('1045Bd Stammdaten Mitarb.'!C103="","",'1045Bd Stammdaten Mitarb.'!C103)</f>
        <v/>
      </c>
      <c r="D114" s="293"/>
      <c r="E114" s="239"/>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40"/>
      <c r="AD114" s="240"/>
      <c r="AE114" s="240"/>
      <c r="AF114" s="240"/>
      <c r="AG114" s="240"/>
      <c r="AH114" s="240"/>
      <c r="AI114" s="240"/>
      <c r="AJ114" s="372" t="str">
        <f t="shared" si="1"/>
        <v/>
      </c>
      <c r="AK114" s="116"/>
    </row>
    <row r="115" spans="1:37" s="65" customFormat="1" ht="30" customHeight="1">
      <c r="A115" s="291" t="str">
        <f>IF('1045Bd Stammdaten Mitarb.'!A104="","",'1045Bd Stammdaten Mitarb.'!A104)</f>
        <v/>
      </c>
      <c r="B115" s="292" t="str">
        <f>IF('1045Bd Stammdaten Mitarb.'!B104="","",'1045Bd Stammdaten Mitarb.'!B104)</f>
        <v/>
      </c>
      <c r="C115" s="292" t="str">
        <f>IF('1045Bd Stammdaten Mitarb.'!C104="","",'1045Bd Stammdaten Mitarb.'!C104)</f>
        <v/>
      </c>
      <c r="D115" s="293"/>
      <c r="E115" s="239"/>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40"/>
      <c r="AD115" s="240"/>
      <c r="AE115" s="240"/>
      <c r="AF115" s="240"/>
      <c r="AG115" s="240"/>
      <c r="AH115" s="240"/>
      <c r="AI115" s="240"/>
      <c r="AJ115" s="372" t="str">
        <f t="shared" si="1"/>
        <v/>
      </c>
      <c r="AK115" s="116"/>
    </row>
    <row r="116" spans="1:37" s="65" customFormat="1" ht="30" customHeight="1">
      <c r="A116" s="291" t="str">
        <f>IF('1045Bd Stammdaten Mitarb.'!A105="","",'1045Bd Stammdaten Mitarb.'!A105)</f>
        <v/>
      </c>
      <c r="B116" s="292" t="str">
        <f>IF('1045Bd Stammdaten Mitarb.'!B105="","",'1045Bd Stammdaten Mitarb.'!B105)</f>
        <v/>
      </c>
      <c r="C116" s="292" t="str">
        <f>IF('1045Bd Stammdaten Mitarb.'!C105="","",'1045Bd Stammdaten Mitarb.'!C105)</f>
        <v/>
      </c>
      <c r="D116" s="293"/>
      <c r="E116" s="239"/>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40"/>
      <c r="AD116" s="240"/>
      <c r="AE116" s="240"/>
      <c r="AF116" s="240"/>
      <c r="AG116" s="240"/>
      <c r="AH116" s="240"/>
      <c r="AI116" s="240"/>
      <c r="AJ116" s="372" t="str">
        <f t="shared" si="1"/>
        <v/>
      </c>
      <c r="AK116" s="116"/>
    </row>
    <row r="117" spans="1:37" s="65" customFormat="1" ht="30" customHeight="1">
      <c r="A117" s="291" t="str">
        <f>IF('1045Bd Stammdaten Mitarb.'!A106="","",'1045Bd Stammdaten Mitarb.'!A106)</f>
        <v/>
      </c>
      <c r="B117" s="292" t="str">
        <f>IF('1045Bd Stammdaten Mitarb.'!B106="","",'1045Bd Stammdaten Mitarb.'!B106)</f>
        <v/>
      </c>
      <c r="C117" s="292" t="str">
        <f>IF('1045Bd Stammdaten Mitarb.'!C106="","",'1045Bd Stammdaten Mitarb.'!C106)</f>
        <v/>
      </c>
      <c r="D117" s="293"/>
      <c r="E117" s="239"/>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372" t="str">
        <f t="shared" si="1"/>
        <v/>
      </c>
      <c r="AK117" s="116"/>
    </row>
    <row r="118" spans="1:37" s="65" customFormat="1" ht="30" customHeight="1">
      <c r="A118" s="291" t="str">
        <f>IF('1045Bd Stammdaten Mitarb.'!A107="","",'1045Bd Stammdaten Mitarb.'!A107)</f>
        <v/>
      </c>
      <c r="B118" s="292" t="str">
        <f>IF('1045Bd Stammdaten Mitarb.'!B107="","",'1045Bd Stammdaten Mitarb.'!B107)</f>
        <v/>
      </c>
      <c r="C118" s="292" t="str">
        <f>IF('1045Bd Stammdaten Mitarb.'!C107="","",'1045Bd Stammdaten Mitarb.'!C107)</f>
        <v/>
      </c>
      <c r="D118" s="293"/>
      <c r="E118" s="239"/>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40"/>
      <c r="AD118" s="240"/>
      <c r="AE118" s="240"/>
      <c r="AF118" s="240"/>
      <c r="AG118" s="240"/>
      <c r="AH118" s="240"/>
      <c r="AI118" s="240"/>
      <c r="AJ118" s="372" t="str">
        <f t="shared" si="1"/>
        <v/>
      </c>
      <c r="AK118" s="116"/>
    </row>
    <row r="119" spans="1:37" s="65" customFormat="1" ht="30" customHeight="1">
      <c r="A119" s="291" t="str">
        <f>IF('1045Bd Stammdaten Mitarb.'!A108="","",'1045Bd Stammdaten Mitarb.'!A108)</f>
        <v/>
      </c>
      <c r="B119" s="292" t="str">
        <f>IF('1045Bd Stammdaten Mitarb.'!B108="","",'1045Bd Stammdaten Mitarb.'!B108)</f>
        <v/>
      </c>
      <c r="C119" s="292" t="str">
        <f>IF('1045Bd Stammdaten Mitarb.'!C108="","",'1045Bd Stammdaten Mitarb.'!C108)</f>
        <v/>
      </c>
      <c r="D119" s="293"/>
      <c r="E119" s="239"/>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40"/>
      <c r="AD119" s="240"/>
      <c r="AE119" s="240"/>
      <c r="AF119" s="240"/>
      <c r="AG119" s="240"/>
      <c r="AH119" s="240"/>
      <c r="AI119" s="240"/>
      <c r="AJ119" s="372" t="str">
        <f t="shared" si="1"/>
        <v/>
      </c>
      <c r="AK119" s="116"/>
    </row>
    <row r="120" spans="1:37" s="65" customFormat="1" ht="30" customHeight="1">
      <c r="A120" s="291" t="str">
        <f>IF('1045Bd Stammdaten Mitarb.'!A109="","",'1045Bd Stammdaten Mitarb.'!A109)</f>
        <v/>
      </c>
      <c r="B120" s="292" t="str">
        <f>IF('1045Bd Stammdaten Mitarb.'!B109="","",'1045Bd Stammdaten Mitarb.'!B109)</f>
        <v/>
      </c>
      <c r="C120" s="292" t="str">
        <f>IF('1045Bd Stammdaten Mitarb.'!C109="","",'1045Bd Stammdaten Mitarb.'!C109)</f>
        <v/>
      </c>
      <c r="D120" s="293"/>
      <c r="E120" s="239"/>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40"/>
      <c r="AD120" s="240"/>
      <c r="AE120" s="240"/>
      <c r="AF120" s="240"/>
      <c r="AG120" s="240"/>
      <c r="AH120" s="240"/>
      <c r="AI120" s="240"/>
      <c r="AJ120" s="372" t="str">
        <f t="shared" si="1"/>
        <v/>
      </c>
      <c r="AK120" s="116"/>
    </row>
    <row r="121" spans="1:37" s="65" customFormat="1" ht="30" customHeight="1">
      <c r="A121" s="291" t="str">
        <f>IF('1045Bd Stammdaten Mitarb.'!A110="","",'1045Bd Stammdaten Mitarb.'!A110)</f>
        <v/>
      </c>
      <c r="B121" s="292" t="str">
        <f>IF('1045Bd Stammdaten Mitarb.'!B110="","",'1045Bd Stammdaten Mitarb.'!B110)</f>
        <v/>
      </c>
      <c r="C121" s="292" t="str">
        <f>IF('1045Bd Stammdaten Mitarb.'!C110="","",'1045Bd Stammdaten Mitarb.'!C110)</f>
        <v/>
      </c>
      <c r="D121" s="293"/>
      <c r="E121" s="239"/>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372" t="str">
        <f t="shared" si="1"/>
        <v/>
      </c>
      <c r="AK121" s="116"/>
    </row>
    <row r="122" spans="1:37" s="65" customFormat="1" ht="30" customHeight="1">
      <c r="A122" s="291" t="str">
        <f>IF('1045Bd Stammdaten Mitarb.'!A111="","",'1045Bd Stammdaten Mitarb.'!A111)</f>
        <v/>
      </c>
      <c r="B122" s="292" t="str">
        <f>IF('1045Bd Stammdaten Mitarb.'!B111="","",'1045Bd Stammdaten Mitarb.'!B111)</f>
        <v/>
      </c>
      <c r="C122" s="292" t="str">
        <f>IF('1045Bd Stammdaten Mitarb.'!C111="","",'1045Bd Stammdaten Mitarb.'!C111)</f>
        <v/>
      </c>
      <c r="D122" s="293"/>
      <c r="E122" s="239"/>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40"/>
      <c r="AD122" s="240"/>
      <c r="AE122" s="240"/>
      <c r="AF122" s="240"/>
      <c r="AG122" s="240"/>
      <c r="AH122" s="240"/>
      <c r="AI122" s="240"/>
      <c r="AJ122" s="372" t="str">
        <f t="shared" si="1"/>
        <v/>
      </c>
      <c r="AK122" s="116"/>
    </row>
    <row r="123" spans="1:37" s="65" customFormat="1" ht="30" customHeight="1">
      <c r="A123" s="291" t="str">
        <f>IF('1045Bd Stammdaten Mitarb.'!A112="","",'1045Bd Stammdaten Mitarb.'!A112)</f>
        <v/>
      </c>
      <c r="B123" s="292" t="str">
        <f>IF('1045Bd Stammdaten Mitarb.'!B112="","",'1045Bd Stammdaten Mitarb.'!B112)</f>
        <v/>
      </c>
      <c r="C123" s="292" t="str">
        <f>IF('1045Bd Stammdaten Mitarb.'!C112="","",'1045Bd Stammdaten Mitarb.'!C112)</f>
        <v/>
      </c>
      <c r="D123" s="293"/>
      <c r="E123" s="239"/>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40"/>
      <c r="AD123" s="240"/>
      <c r="AE123" s="240"/>
      <c r="AF123" s="240"/>
      <c r="AG123" s="240"/>
      <c r="AH123" s="240"/>
      <c r="AI123" s="240"/>
      <c r="AJ123" s="372" t="str">
        <f t="shared" si="1"/>
        <v/>
      </c>
      <c r="AK123" s="116"/>
    </row>
    <row r="124" spans="1:37" s="65" customFormat="1" ht="30" customHeight="1">
      <c r="A124" s="291" t="str">
        <f>IF('1045Bd Stammdaten Mitarb.'!A113="","",'1045Bd Stammdaten Mitarb.'!A113)</f>
        <v/>
      </c>
      <c r="B124" s="292" t="str">
        <f>IF('1045Bd Stammdaten Mitarb.'!B113="","",'1045Bd Stammdaten Mitarb.'!B113)</f>
        <v/>
      </c>
      <c r="C124" s="292" t="str">
        <f>IF('1045Bd Stammdaten Mitarb.'!C113="","",'1045Bd Stammdaten Mitarb.'!C113)</f>
        <v/>
      </c>
      <c r="D124" s="293"/>
      <c r="E124" s="239"/>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240"/>
      <c r="AD124" s="240"/>
      <c r="AE124" s="240"/>
      <c r="AF124" s="240"/>
      <c r="AG124" s="240"/>
      <c r="AH124" s="240"/>
      <c r="AI124" s="240"/>
      <c r="AJ124" s="372" t="str">
        <f t="shared" si="1"/>
        <v/>
      </c>
      <c r="AK124" s="116"/>
    </row>
    <row r="125" spans="1:37" s="65" customFormat="1" ht="30" customHeight="1">
      <c r="A125" s="291" t="str">
        <f>IF('1045Bd Stammdaten Mitarb.'!A114="","",'1045Bd Stammdaten Mitarb.'!A114)</f>
        <v/>
      </c>
      <c r="B125" s="292" t="str">
        <f>IF('1045Bd Stammdaten Mitarb.'!B114="","",'1045Bd Stammdaten Mitarb.'!B114)</f>
        <v/>
      </c>
      <c r="C125" s="292" t="str">
        <f>IF('1045Bd Stammdaten Mitarb.'!C114="","",'1045Bd Stammdaten Mitarb.'!C114)</f>
        <v/>
      </c>
      <c r="D125" s="293"/>
      <c r="E125" s="239"/>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240"/>
      <c r="AD125" s="240"/>
      <c r="AE125" s="240"/>
      <c r="AF125" s="240"/>
      <c r="AG125" s="240"/>
      <c r="AH125" s="240"/>
      <c r="AI125" s="240"/>
      <c r="AJ125" s="372" t="str">
        <f t="shared" si="1"/>
        <v/>
      </c>
      <c r="AK125" s="116"/>
    </row>
    <row r="126" spans="1:37" s="65" customFormat="1" ht="30" customHeight="1">
      <c r="A126" s="291" t="str">
        <f>IF('1045Bd Stammdaten Mitarb.'!A115="","",'1045Bd Stammdaten Mitarb.'!A115)</f>
        <v/>
      </c>
      <c r="B126" s="292" t="str">
        <f>IF('1045Bd Stammdaten Mitarb.'!B115="","",'1045Bd Stammdaten Mitarb.'!B115)</f>
        <v/>
      </c>
      <c r="C126" s="292" t="str">
        <f>IF('1045Bd Stammdaten Mitarb.'!C115="","",'1045Bd Stammdaten Mitarb.'!C115)</f>
        <v/>
      </c>
      <c r="D126" s="293"/>
      <c r="E126" s="239"/>
      <c r="F126" s="240"/>
      <c r="G126" s="240"/>
      <c r="H126" s="240"/>
      <c r="I126" s="240"/>
      <c r="J126" s="240"/>
      <c r="K126" s="240"/>
      <c r="L126" s="240"/>
      <c r="M126" s="240"/>
      <c r="N126" s="240"/>
      <c r="O126" s="240"/>
      <c r="P126" s="240"/>
      <c r="Q126" s="240"/>
      <c r="R126" s="240"/>
      <c r="S126" s="240"/>
      <c r="T126" s="240"/>
      <c r="U126" s="240"/>
      <c r="V126" s="240"/>
      <c r="W126" s="240"/>
      <c r="X126" s="240"/>
      <c r="Y126" s="240"/>
      <c r="Z126" s="240"/>
      <c r="AA126" s="240"/>
      <c r="AB126" s="240"/>
      <c r="AC126" s="240"/>
      <c r="AD126" s="240"/>
      <c r="AE126" s="240"/>
      <c r="AF126" s="240"/>
      <c r="AG126" s="240"/>
      <c r="AH126" s="240"/>
      <c r="AI126" s="240"/>
      <c r="AJ126" s="372" t="str">
        <f t="shared" si="1"/>
        <v/>
      </c>
      <c r="AK126" s="116"/>
    </row>
    <row r="127" spans="1:37" s="65" customFormat="1" ht="30" customHeight="1">
      <c r="A127" s="291" t="str">
        <f>IF('1045Bd Stammdaten Mitarb.'!A116="","",'1045Bd Stammdaten Mitarb.'!A116)</f>
        <v/>
      </c>
      <c r="B127" s="292" t="str">
        <f>IF('1045Bd Stammdaten Mitarb.'!B116="","",'1045Bd Stammdaten Mitarb.'!B116)</f>
        <v/>
      </c>
      <c r="C127" s="292" t="str">
        <f>IF('1045Bd Stammdaten Mitarb.'!C116="","",'1045Bd Stammdaten Mitarb.'!C116)</f>
        <v/>
      </c>
      <c r="D127" s="293"/>
      <c r="E127" s="239"/>
      <c r="F127" s="240"/>
      <c r="G127" s="240"/>
      <c r="H127" s="240"/>
      <c r="I127" s="240"/>
      <c r="J127" s="240"/>
      <c r="K127" s="240"/>
      <c r="L127" s="240"/>
      <c r="M127" s="240"/>
      <c r="N127" s="240"/>
      <c r="O127" s="240"/>
      <c r="P127" s="240"/>
      <c r="Q127" s="240"/>
      <c r="R127" s="240"/>
      <c r="S127" s="240"/>
      <c r="T127" s="240"/>
      <c r="U127" s="240"/>
      <c r="V127" s="240"/>
      <c r="W127" s="240"/>
      <c r="X127" s="240"/>
      <c r="Y127" s="240"/>
      <c r="Z127" s="240"/>
      <c r="AA127" s="240"/>
      <c r="AB127" s="240"/>
      <c r="AC127" s="240"/>
      <c r="AD127" s="240"/>
      <c r="AE127" s="240"/>
      <c r="AF127" s="240"/>
      <c r="AG127" s="240"/>
      <c r="AH127" s="240"/>
      <c r="AI127" s="240"/>
      <c r="AJ127" s="372" t="str">
        <f t="shared" si="1"/>
        <v/>
      </c>
      <c r="AK127" s="116"/>
    </row>
    <row r="128" spans="1:37" s="65" customFormat="1" ht="30" customHeight="1">
      <c r="A128" s="291" t="str">
        <f>IF('1045Bd Stammdaten Mitarb.'!A117="","",'1045Bd Stammdaten Mitarb.'!A117)</f>
        <v/>
      </c>
      <c r="B128" s="292" t="str">
        <f>IF('1045Bd Stammdaten Mitarb.'!B117="","",'1045Bd Stammdaten Mitarb.'!B117)</f>
        <v/>
      </c>
      <c r="C128" s="292" t="str">
        <f>IF('1045Bd Stammdaten Mitarb.'!C117="","",'1045Bd Stammdaten Mitarb.'!C117)</f>
        <v/>
      </c>
      <c r="D128" s="293"/>
      <c r="E128" s="239"/>
      <c r="F128" s="240"/>
      <c r="G128" s="240"/>
      <c r="H128" s="240"/>
      <c r="I128" s="240"/>
      <c r="J128" s="240"/>
      <c r="K128" s="240"/>
      <c r="L128" s="240"/>
      <c r="M128" s="240"/>
      <c r="N128" s="240"/>
      <c r="O128" s="240"/>
      <c r="P128" s="240"/>
      <c r="Q128" s="240"/>
      <c r="R128" s="240"/>
      <c r="S128" s="240"/>
      <c r="T128" s="240"/>
      <c r="U128" s="240"/>
      <c r="V128" s="240"/>
      <c r="W128" s="240"/>
      <c r="X128" s="240"/>
      <c r="Y128" s="240"/>
      <c r="Z128" s="240"/>
      <c r="AA128" s="240"/>
      <c r="AB128" s="240"/>
      <c r="AC128" s="240"/>
      <c r="AD128" s="240"/>
      <c r="AE128" s="240"/>
      <c r="AF128" s="240"/>
      <c r="AG128" s="240"/>
      <c r="AH128" s="240"/>
      <c r="AI128" s="240"/>
      <c r="AJ128" s="372" t="str">
        <f t="shared" si="1"/>
        <v/>
      </c>
      <c r="AK128" s="116"/>
    </row>
    <row r="129" spans="1:37" s="65" customFormat="1" ht="30" customHeight="1">
      <c r="A129" s="291" t="str">
        <f>IF('1045Bd Stammdaten Mitarb.'!A118="","",'1045Bd Stammdaten Mitarb.'!A118)</f>
        <v/>
      </c>
      <c r="B129" s="292" t="str">
        <f>IF('1045Bd Stammdaten Mitarb.'!B118="","",'1045Bd Stammdaten Mitarb.'!B118)</f>
        <v/>
      </c>
      <c r="C129" s="292" t="str">
        <f>IF('1045Bd Stammdaten Mitarb.'!C118="","",'1045Bd Stammdaten Mitarb.'!C118)</f>
        <v/>
      </c>
      <c r="D129" s="293"/>
      <c r="E129" s="239"/>
      <c r="F129" s="240"/>
      <c r="G129" s="240"/>
      <c r="H129" s="240"/>
      <c r="I129" s="240"/>
      <c r="J129" s="240"/>
      <c r="K129" s="240"/>
      <c r="L129" s="240"/>
      <c r="M129" s="240"/>
      <c r="N129" s="240"/>
      <c r="O129" s="240"/>
      <c r="P129" s="240"/>
      <c r="Q129" s="240"/>
      <c r="R129" s="240"/>
      <c r="S129" s="240"/>
      <c r="T129" s="240"/>
      <c r="U129" s="240"/>
      <c r="V129" s="240"/>
      <c r="W129" s="240"/>
      <c r="X129" s="240"/>
      <c r="Y129" s="240"/>
      <c r="Z129" s="240"/>
      <c r="AA129" s="240"/>
      <c r="AB129" s="240"/>
      <c r="AC129" s="240"/>
      <c r="AD129" s="240"/>
      <c r="AE129" s="240"/>
      <c r="AF129" s="240"/>
      <c r="AG129" s="240"/>
      <c r="AH129" s="240"/>
      <c r="AI129" s="240"/>
      <c r="AJ129" s="372" t="str">
        <f t="shared" si="1"/>
        <v/>
      </c>
      <c r="AK129" s="116"/>
    </row>
    <row r="130" spans="1:37" s="65" customFormat="1" ht="30" customHeight="1">
      <c r="A130" s="291" t="str">
        <f>IF('1045Bd Stammdaten Mitarb.'!A119="","",'1045Bd Stammdaten Mitarb.'!A119)</f>
        <v/>
      </c>
      <c r="B130" s="292" t="str">
        <f>IF('1045Bd Stammdaten Mitarb.'!B119="","",'1045Bd Stammdaten Mitarb.'!B119)</f>
        <v/>
      </c>
      <c r="C130" s="292" t="str">
        <f>IF('1045Bd Stammdaten Mitarb.'!C119="","",'1045Bd Stammdaten Mitarb.'!C119)</f>
        <v/>
      </c>
      <c r="D130" s="293"/>
      <c r="E130" s="239"/>
      <c r="F130" s="240"/>
      <c r="G130" s="240"/>
      <c r="H130" s="240"/>
      <c r="I130" s="240"/>
      <c r="J130" s="240"/>
      <c r="K130" s="240"/>
      <c r="L130" s="240"/>
      <c r="M130" s="240"/>
      <c r="N130" s="240"/>
      <c r="O130" s="240"/>
      <c r="P130" s="240"/>
      <c r="Q130" s="240"/>
      <c r="R130" s="240"/>
      <c r="S130" s="240"/>
      <c r="T130" s="240"/>
      <c r="U130" s="240"/>
      <c r="V130" s="240"/>
      <c r="W130" s="240"/>
      <c r="X130" s="240"/>
      <c r="Y130" s="240"/>
      <c r="Z130" s="240"/>
      <c r="AA130" s="240"/>
      <c r="AB130" s="240"/>
      <c r="AC130" s="240"/>
      <c r="AD130" s="240"/>
      <c r="AE130" s="240"/>
      <c r="AF130" s="240"/>
      <c r="AG130" s="240"/>
      <c r="AH130" s="240"/>
      <c r="AI130" s="240"/>
      <c r="AJ130" s="372" t="str">
        <f t="shared" si="1"/>
        <v/>
      </c>
      <c r="AK130" s="116"/>
    </row>
    <row r="131" spans="1:37" s="65" customFormat="1" ht="30" customHeight="1">
      <c r="A131" s="291" t="str">
        <f>IF('1045Bd Stammdaten Mitarb.'!A120="","",'1045Bd Stammdaten Mitarb.'!A120)</f>
        <v/>
      </c>
      <c r="B131" s="292" t="str">
        <f>IF('1045Bd Stammdaten Mitarb.'!B120="","",'1045Bd Stammdaten Mitarb.'!B120)</f>
        <v/>
      </c>
      <c r="C131" s="292" t="str">
        <f>IF('1045Bd Stammdaten Mitarb.'!C120="","",'1045Bd Stammdaten Mitarb.'!C120)</f>
        <v/>
      </c>
      <c r="D131" s="293"/>
      <c r="E131" s="239"/>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40"/>
      <c r="AD131" s="240"/>
      <c r="AE131" s="240"/>
      <c r="AF131" s="240"/>
      <c r="AG131" s="240"/>
      <c r="AH131" s="240"/>
      <c r="AI131" s="240"/>
      <c r="AJ131" s="372" t="str">
        <f t="shared" si="1"/>
        <v/>
      </c>
      <c r="AK131" s="116"/>
    </row>
    <row r="132" spans="1:37" s="65" customFormat="1" ht="30" customHeight="1">
      <c r="A132" s="291" t="str">
        <f>IF('1045Bd Stammdaten Mitarb.'!A121="","",'1045Bd Stammdaten Mitarb.'!A121)</f>
        <v/>
      </c>
      <c r="B132" s="292" t="str">
        <f>IF('1045Bd Stammdaten Mitarb.'!B121="","",'1045Bd Stammdaten Mitarb.'!B121)</f>
        <v/>
      </c>
      <c r="C132" s="292" t="str">
        <f>IF('1045Bd Stammdaten Mitarb.'!C121="","",'1045Bd Stammdaten Mitarb.'!C121)</f>
        <v/>
      </c>
      <c r="D132" s="293"/>
      <c r="E132" s="239"/>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40"/>
      <c r="AD132" s="240"/>
      <c r="AE132" s="240"/>
      <c r="AF132" s="240"/>
      <c r="AG132" s="240"/>
      <c r="AH132" s="240"/>
      <c r="AI132" s="240"/>
      <c r="AJ132" s="372" t="str">
        <f t="shared" si="1"/>
        <v/>
      </c>
      <c r="AK132" s="116"/>
    </row>
    <row r="133" spans="1:37" s="65" customFormat="1" ht="30" customHeight="1">
      <c r="A133" s="291" t="str">
        <f>IF('1045Bd Stammdaten Mitarb.'!A122="","",'1045Bd Stammdaten Mitarb.'!A122)</f>
        <v/>
      </c>
      <c r="B133" s="292" t="str">
        <f>IF('1045Bd Stammdaten Mitarb.'!B122="","",'1045Bd Stammdaten Mitarb.'!B122)</f>
        <v/>
      </c>
      <c r="C133" s="292" t="str">
        <f>IF('1045Bd Stammdaten Mitarb.'!C122="","",'1045Bd Stammdaten Mitarb.'!C122)</f>
        <v/>
      </c>
      <c r="D133" s="293"/>
      <c r="E133" s="239"/>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372" t="str">
        <f t="shared" si="1"/>
        <v/>
      </c>
      <c r="AK133" s="116"/>
    </row>
    <row r="134" spans="1:37" s="65" customFormat="1" ht="30" customHeight="1">
      <c r="A134" s="291" t="str">
        <f>IF('1045Bd Stammdaten Mitarb.'!A123="","",'1045Bd Stammdaten Mitarb.'!A123)</f>
        <v/>
      </c>
      <c r="B134" s="292" t="str">
        <f>IF('1045Bd Stammdaten Mitarb.'!B123="","",'1045Bd Stammdaten Mitarb.'!B123)</f>
        <v/>
      </c>
      <c r="C134" s="292" t="str">
        <f>IF('1045Bd Stammdaten Mitarb.'!C123="","",'1045Bd Stammdaten Mitarb.'!C123)</f>
        <v/>
      </c>
      <c r="D134" s="293"/>
      <c r="E134" s="239"/>
      <c r="F134" s="240"/>
      <c r="G134" s="240"/>
      <c r="H134" s="240"/>
      <c r="I134" s="240"/>
      <c r="J134" s="240"/>
      <c r="K134" s="240"/>
      <c r="L134" s="240"/>
      <c r="M134" s="240"/>
      <c r="N134" s="240"/>
      <c r="O134" s="240"/>
      <c r="P134" s="240"/>
      <c r="Q134" s="240"/>
      <c r="R134" s="240"/>
      <c r="S134" s="240"/>
      <c r="T134" s="240"/>
      <c r="U134" s="240"/>
      <c r="V134" s="240"/>
      <c r="W134" s="240"/>
      <c r="X134" s="240"/>
      <c r="Y134" s="240"/>
      <c r="Z134" s="240"/>
      <c r="AA134" s="240"/>
      <c r="AB134" s="240"/>
      <c r="AC134" s="240"/>
      <c r="AD134" s="240"/>
      <c r="AE134" s="240"/>
      <c r="AF134" s="240"/>
      <c r="AG134" s="240"/>
      <c r="AH134" s="240"/>
      <c r="AI134" s="240"/>
      <c r="AJ134" s="372" t="str">
        <f t="shared" si="1"/>
        <v/>
      </c>
      <c r="AK134" s="116"/>
    </row>
    <row r="135" spans="1:37" s="65" customFormat="1" ht="30" customHeight="1">
      <c r="A135" s="291" t="str">
        <f>IF('1045Bd Stammdaten Mitarb.'!A124="","",'1045Bd Stammdaten Mitarb.'!A124)</f>
        <v/>
      </c>
      <c r="B135" s="292" t="str">
        <f>IF('1045Bd Stammdaten Mitarb.'!B124="","",'1045Bd Stammdaten Mitarb.'!B124)</f>
        <v/>
      </c>
      <c r="C135" s="292" t="str">
        <f>IF('1045Bd Stammdaten Mitarb.'!C124="","",'1045Bd Stammdaten Mitarb.'!C124)</f>
        <v/>
      </c>
      <c r="D135" s="293"/>
      <c r="E135" s="239"/>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240"/>
      <c r="AD135" s="240"/>
      <c r="AE135" s="240"/>
      <c r="AF135" s="240"/>
      <c r="AG135" s="240"/>
      <c r="AH135" s="240"/>
      <c r="AI135" s="240"/>
      <c r="AJ135" s="372" t="str">
        <f t="shared" si="1"/>
        <v/>
      </c>
      <c r="AK135" s="116"/>
    </row>
    <row r="136" spans="1:37" s="65" customFormat="1" ht="30" customHeight="1">
      <c r="A136" s="291" t="str">
        <f>IF('1045Bd Stammdaten Mitarb.'!A125="","",'1045Bd Stammdaten Mitarb.'!A125)</f>
        <v/>
      </c>
      <c r="B136" s="292" t="str">
        <f>IF('1045Bd Stammdaten Mitarb.'!B125="","",'1045Bd Stammdaten Mitarb.'!B125)</f>
        <v/>
      </c>
      <c r="C136" s="292" t="str">
        <f>IF('1045Bd Stammdaten Mitarb.'!C125="","",'1045Bd Stammdaten Mitarb.'!C125)</f>
        <v/>
      </c>
      <c r="D136" s="293"/>
      <c r="E136" s="239"/>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240"/>
      <c r="AD136" s="240"/>
      <c r="AE136" s="240"/>
      <c r="AF136" s="240"/>
      <c r="AG136" s="240"/>
      <c r="AH136" s="240"/>
      <c r="AI136" s="240"/>
      <c r="AJ136" s="372" t="str">
        <f t="shared" si="1"/>
        <v/>
      </c>
      <c r="AK136" s="116"/>
    </row>
    <row r="137" spans="1:37" s="65" customFormat="1" ht="30" customHeight="1">
      <c r="A137" s="291" t="str">
        <f>IF('1045Bd Stammdaten Mitarb.'!A126="","",'1045Bd Stammdaten Mitarb.'!A126)</f>
        <v/>
      </c>
      <c r="B137" s="292" t="str">
        <f>IF('1045Bd Stammdaten Mitarb.'!B126="","",'1045Bd Stammdaten Mitarb.'!B126)</f>
        <v/>
      </c>
      <c r="C137" s="292" t="str">
        <f>IF('1045Bd Stammdaten Mitarb.'!C126="","",'1045Bd Stammdaten Mitarb.'!C126)</f>
        <v/>
      </c>
      <c r="D137" s="293"/>
      <c r="E137" s="239"/>
      <c r="F137" s="240"/>
      <c r="G137" s="240"/>
      <c r="H137" s="240"/>
      <c r="I137" s="240"/>
      <c r="J137" s="240"/>
      <c r="K137" s="240"/>
      <c r="L137" s="240"/>
      <c r="M137" s="240"/>
      <c r="N137" s="240"/>
      <c r="O137" s="240"/>
      <c r="P137" s="240"/>
      <c r="Q137" s="240"/>
      <c r="R137" s="240"/>
      <c r="S137" s="240"/>
      <c r="T137" s="240"/>
      <c r="U137" s="240"/>
      <c r="V137" s="240"/>
      <c r="W137" s="240"/>
      <c r="X137" s="240"/>
      <c r="Y137" s="240"/>
      <c r="Z137" s="240"/>
      <c r="AA137" s="240"/>
      <c r="AB137" s="240"/>
      <c r="AC137" s="240"/>
      <c r="AD137" s="240"/>
      <c r="AE137" s="240"/>
      <c r="AF137" s="240"/>
      <c r="AG137" s="240"/>
      <c r="AH137" s="240"/>
      <c r="AI137" s="240"/>
      <c r="AJ137" s="372" t="str">
        <f t="shared" si="1"/>
        <v/>
      </c>
      <c r="AK137" s="116"/>
    </row>
    <row r="138" spans="1:37" s="65" customFormat="1" ht="30" customHeight="1">
      <c r="A138" s="291" t="str">
        <f>IF('1045Bd Stammdaten Mitarb.'!A127="","",'1045Bd Stammdaten Mitarb.'!A127)</f>
        <v/>
      </c>
      <c r="B138" s="292" t="str">
        <f>IF('1045Bd Stammdaten Mitarb.'!B127="","",'1045Bd Stammdaten Mitarb.'!B127)</f>
        <v/>
      </c>
      <c r="C138" s="292" t="str">
        <f>IF('1045Bd Stammdaten Mitarb.'!C127="","",'1045Bd Stammdaten Mitarb.'!C127)</f>
        <v/>
      </c>
      <c r="D138" s="293"/>
      <c r="E138" s="239"/>
      <c r="F138" s="240"/>
      <c r="G138" s="240"/>
      <c r="H138" s="240"/>
      <c r="I138" s="240"/>
      <c r="J138" s="240"/>
      <c r="K138" s="240"/>
      <c r="L138" s="240"/>
      <c r="M138" s="240"/>
      <c r="N138" s="240"/>
      <c r="O138" s="240"/>
      <c r="P138" s="240"/>
      <c r="Q138" s="240"/>
      <c r="R138" s="240"/>
      <c r="S138" s="240"/>
      <c r="T138" s="240"/>
      <c r="U138" s="240"/>
      <c r="V138" s="240"/>
      <c r="W138" s="240"/>
      <c r="X138" s="240"/>
      <c r="Y138" s="240"/>
      <c r="Z138" s="240"/>
      <c r="AA138" s="240"/>
      <c r="AB138" s="240"/>
      <c r="AC138" s="240"/>
      <c r="AD138" s="240"/>
      <c r="AE138" s="240"/>
      <c r="AF138" s="240"/>
      <c r="AG138" s="240"/>
      <c r="AH138" s="240"/>
      <c r="AI138" s="240"/>
      <c r="AJ138" s="372" t="str">
        <f t="shared" si="1"/>
        <v/>
      </c>
      <c r="AK138" s="116"/>
    </row>
    <row r="139" spans="1:37" s="65" customFormat="1" ht="30" customHeight="1">
      <c r="A139" s="291" t="str">
        <f>IF('1045Bd Stammdaten Mitarb.'!A128="","",'1045Bd Stammdaten Mitarb.'!A128)</f>
        <v/>
      </c>
      <c r="B139" s="292" t="str">
        <f>IF('1045Bd Stammdaten Mitarb.'!B128="","",'1045Bd Stammdaten Mitarb.'!B128)</f>
        <v/>
      </c>
      <c r="C139" s="292" t="str">
        <f>IF('1045Bd Stammdaten Mitarb.'!C128="","",'1045Bd Stammdaten Mitarb.'!C128)</f>
        <v/>
      </c>
      <c r="D139" s="293"/>
      <c r="E139" s="239"/>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40"/>
      <c r="AB139" s="240"/>
      <c r="AC139" s="240"/>
      <c r="AD139" s="240"/>
      <c r="AE139" s="240"/>
      <c r="AF139" s="240"/>
      <c r="AG139" s="240"/>
      <c r="AH139" s="240"/>
      <c r="AI139" s="240"/>
      <c r="AJ139" s="372" t="str">
        <f t="shared" si="1"/>
        <v/>
      </c>
      <c r="AK139" s="116"/>
    </row>
    <row r="140" spans="1:37" s="65" customFormat="1" ht="30" customHeight="1">
      <c r="A140" s="291" t="str">
        <f>IF('1045Bd Stammdaten Mitarb.'!A129="","",'1045Bd Stammdaten Mitarb.'!A129)</f>
        <v/>
      </c>
      <c r="B140" s="292" t="str">
        <f>IF('1045Bd Stammdaten Mitarb.'!B129="","",'1045Bd Stammdaten Mitarb.'!B129)</f>
        <v/>
      </c>
      <c r="C140" s="292" t="str">
        <f>IF('1045Bd Stammdaten Mitarb.'!C129="","",'1045Bd Stammdaten Mitarb.'!C129)</f>
        <v/>
      </c>
      <c r="D140" s="293"/>
      <c r="E140" s="239"/>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40"/>
      <c r="AB140" s="240"/>
      <c r="AC140" s="240"/>
      <c r="AD140" s="240"/>
      <c r="AE140" s="240"/>
      <c r="AF140" s="240"/>
      <c r="AG140" s="240"/>
      <c r="AH140" s="240"/>
      <c r="AI140" s="240"/>
      <c r="AJ140" s="372" t="str">
        <f t="shared" si="1"/>
        <v/>
      </c>
      <c r="AK140" s="116"/>
    </row>
    <row r="141" spans="1:37" s="65" customFormat="1" ht="30" customHeight="1">
      <c r="A141" s="291" t="str">
        <f>IF('1045Bd Stammdaten Mitarb.'!A130="","",'1045Bd Stammdaten Mitarb.'!A130)</f>
        <v/>
      </c>
      <c r="B141" s="292" t="str">
        <f>IF('1045Bd Stammdaten Mitarb.'!B130="","",'1045Bd Stammdaten Mitarb.'!B130)</f>
        <v/>
      </c>
      <c r="C141" s="292" t="str">
        <f>IF('1045Bd Stammdaten Mitarb.'!C130="","",'1045Bd Stammdaten Mitarb.'!C130)</f>
        <v/>
      </c>
      <c r="D141" s="293"/>
      <c r="E141" s="239"/>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372" t="str">
        <f t="shared" si="1"/>
        <v/>
      </c>
      <c r="AK141" s="116"/>
    </row>
    <row r="142" spans="1:37" s="65" customFormat="1" ht="30" customHeight="1">
      <c r="A142" s="291" t="str">
        <f>IF('1045Bd Stammdaten Mitarb.'!A131="","",'1045Bd Stammdaten Mitarb.'!A131)</f>
        <v/>
      </c>
      <c r="B142" s="292" t="str">
        <f>IF('1045Bd Stammdaten Mitarb.'!B131="","",'1045Bd Stammdaten Mitarb.'!B131)</f>
        <v/>
      </c>
      <c r="C142" s="292" t="str">
        <f>IF('1045Bd Stammdaten Mitarb.'!C131="","",'1045Bd Stammdaten Mitarb.'!C131)</f>
        <v/>
      </c>
      <c r="D142" s="293"/>
      <c r="E142" s="239"/>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40"/>
      <c r="AD142" s="240"/>
      <c r="AE142" s="240"/>
      <c r="AF142" s="240"/>
      <c r="AG142" s="240"/>
      <c r="AH142" s="240"/>
      <c r="AI142" s="240"/>
      <c r="AJ142" s="372" t="str">
        <f t="shared" si="1"/>
        <v/>
      </c>
      <c r="AK142" s="116"/>
    </row>
    <row r="143" spans="1:37" s="65" customFormat="1" ht="30" customHeight="1">
      <c r="A143" s="291" t="str">
        <f>IF('1045Bd Stammdaten Mitarb.'!A132="","",'1045Bd Stammdaten Mitarb.'!A132)</f>
        <v/>
      </c>
      <c r="B143" s="292" t="str">
        <f>IF('1045Bd Stammdaten Mitarb.'!B132="","",'1045Bd Stammdaten Mitarb.'!B132)</f>
        <v/>
      </c>
      <c r="C143" s="292" t="str">
        <f>IF('1045Bd Stammdaten Mitarb.'!C132="","",'1045Bd Stammdaten Mitarb.'!C132)</f>
        <v/>
      </c>
      <c r="D143" s="293"/>
      <c r="E143" s="239"/>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40"/>
      <c r="AD143" s="240"/>
      <c r="AE143" s="240"/>
      <c r="AF143" s="240"/>
      <c r="AG143" s="240"/>
      <c r="AH143" s="240"/>
      <c r="AI143" s="240"/>
      <c r="AJ143" s="372" t="str">
        <f t="shared" si="1"/>
        <v/>
      </c>
      <c r="AK143" s="116"/>
    </row>
    <row r="144" spans="1:37" s="65" customFormat="1" ht="30" customHeight="1">
      <c r="A144" s="291" t="str">
        <f>IF('1045Bd Stammdaten Mitarb.'!A133="","",'1045Bd Stammdaten Mitarb.'!A133)</f>
        <v/>
      </c>
      <c r="B144" s="292" t="str">
        <f>IF('1045Bd Stammdaten Mitarb.'!B133="","",'1045Bd Stammdaten Mitarb.'!B133)</f>
        <v/>
      </c>
      <c r="C144" s="292" t="str">
        <f>IF('1045Bd Stammdaten Mitarb.'!C133="","",'1045Bd Stammdaten Mitarb.'!C133)</f>
        <v/>
      </c>
      <c r="D144" s="293"/>
      <c r="E144" s="239"/>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40"/>
      <c r="AB144" s="240"/>
      <c r="AC144" s="240"/>
      <c r="AD144" s="240"/>
      <c r="AE144" s="240"/>
      <c r="AF144" s="240"/>
      <c r="AG144" s="240"/>
      <c r="AH144" s="240"/>
      <c r="AI144" s="240"/>
      <c r="AJ144" s="372" t="str">
        <f t="shared" si="1"/>
        <v/>
      </c>
      <c r="AK144" s="116"/>
    </row>
    <row r="145" spans="1:37" s="65" customFormat="1" ht="30" customHeight="1">
      <c r="A145" s="291" t="str">
        <f>IF('1045Bd Stammdaten Mitarb.'!A134="","",'1045Bd Stammdaten Mitarb.'!A134)</f>
        <v/>
      </c>
      <c r="B145" s="292" t="str">
        <f>IF('1045Bd Stammdaten Mitarb.'!B134="","",'1045Bd Stammdaten Mitarb.'!B134)</f>
        <v/>
      </c>
      <c r="C145" s="292" t="str">
        <f>IF('1045Bd Stammdaten Mitarb.'!C134="","",'1045Bd Stammdaten Mitarb.'!C134)</f>
        <v/>
      </c>
      <c r="D145" s="293"/>
      <c r="E145" s="239"/>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40"/>
      <c r="AB145" s="240"/>
      <c r="AC145" s="240"/>
      <c r="AD145" s="240"/>
      <c r="AE145" s="240"/>
      <c r="AF145" s="240"/>
      <c r="AG145" s="240"/>
      <c r="AH145" s="240"/>
      <c r="AI145" s="240"/>
      <c r="AJ145" s="372" t="str">
        <f t="shared" si="1"/>
        <v/>
      </c>
      <c r="AK145" s="116"/>
    </row>
    <row r="146" spans="1:37" s="65" customFormat="1" ht="30" customHeight="1">
      <c r="A146" s="291" t="str">
        <f>IF('1045Bd Stammdaten Mitarb.'!A135="","",'1045Bd Stammdaten Mitarb.'!A135)</f>
        <v/>
      </c>
      <c r="B146" s="292" t="str">
        <f>IF('1045Bd Stammdaten Mitarb.'!B135="","",'1045Bd Stammdaten Mitarb.'!B135)</f>
        <v/>
      </c>
      <c r="C146" s="292" t="str">
        <f>IF('1045Bd Stammdaten Mitarb.'!C135="","",'1045Bd Stammdaten Mitarb.'!C135)</f>
        <v/>
      </c>
      <c r="D146" s="293"/>
      <c r="E146" s="239"/>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240"/>
      <c r="AD146" s="240"/>
      <c r="AE146" s="240"/>
      <c r="AF146" s="240"/>
      <c r="AG146" s="240"/>
      <c r="AH146" s="240"/>
      <c r="AI146" s="240"/>
      <c r="AJ146" s="372" t="str">
        <f t="shared" si="1"/>
        <v/>
      </c>
      <c r="AK146" s="116"/>
    </row>
    <row r="147" spans="1:37" s="65" customFormat="1" ht="30" customHeight="1">
      <c r="A147" s="291" t="str">
        <f>IF('1045Bd Stammdaten Mitarb.'!A136="","",'1045Bd Stammdaten Mitarb.'!A136)</f>
        <v/>
      </c>
      <c r="B147" s="292" t="str">
        <f>IF('1045Bd Stammdaten Mitarb.'!B136="","",'1045Bd Stammdaten Mitarb.'!B136)</f>
        <v/>
      </c>
      <c r="C147" s="292" t="str">
        <f>IF('1045Bd Stammdaten Mitarb.'!C136="","",'1045Bd Stammdaten Mitarb.'!C136)</f>
        <v/>
      </c>
      <c r="D147" s="293"/>
      <c r="E147" s="239"/>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240"/>
      <c r="AD147" s="240"/>
      <c r="AE147" s="240"/>
      <c r="AF147" s="240"/>
      <c r="AG147" s="240"/>
      <c r="AH147" s="240"/>
      <c r="AI147" s="240"/>
      <c r="AJ147" s="372" t="str">
        <f t="shared" si="1"/>
        <v/>
      </c>
      <c r="AK147" s="116"/>
    </row>
    <row r="148" spans="1:37" s="65" customFormat="1" ht="30" customHeight="1">
      <c r="A148" s="291" t="str">
        <f>IF('1045Bd Stammdaten Mitarb.'!A137="","",'1045Bd Stammdaten Mitarb.'!A137)</f>
        <v/>
      </c>
      <c r="B148" s="292" t="str">
        <f>IF('1045Bd Stammdaten Mitarb.'!B137="","",'1045Bd Stammdaten Mitarb.'!B137)</f>
        <v/>
      </c>
      <c r="C148" s="292" t="str">
        <f>IF('1045Bd Stammdaten Mitarb.'!C137="","",'1045Bd Stammdaten Mitarb.'!C137)</f>
        <v/>
      </c>
      <c r="D148" s="293"/>
      <c r="E148" s="239"/>
      <c r="F148" s="240"/>
      <c r="G148" s="240"/>
      <c r="H148" s="240"/>
      <c r="I148" s="240"/>
      <c r="J148" s="240"/>
      <c r="K148" s="240"/>
      <c r="L148" s="240"/>
      <c r="M148" s="240"/>
      <c r="N148" s="240"/>
      <c r="O148" s="240"/>
      <c r="P148" s="240"/>
      <c r="Q148" s="240"/>
      <c r="R148" s="240"/>
      <c r="S148" s="240"/>
      <c r="T148" s="240"/>
      <c r="U148" s="240"/>
      <c r="V148" s="240"/>
      <c r="W148" s="240"/>
      <c r="X148" s="240"/>
      <c r="Y148" s="240"/>
      <c r="Z148" s="240"/>
      <c r="AA148" s="240"/>
      <c r="AB148" s="240"/>
      <c r="AC148" s="240"/>
      <c r="AD148" s="240"/>
      <c r="AE148" s="240"/>
      <c r="AF148" s="240"/>
      <c r="AG148" s="240"/>
      <c r="AH148" s="240"/>
      <c r="AI148" s="240"/>
      <c r="AJ148" s="372" t="str">
        <f t="shared" ref="AJ148:AJ211" si="2">IF(A148="","",SUM(E148:AI148))</f>
        <v/>
      </c>
      <c r="AK148" s="116"/>
    </row>
    <row r="149" spans="1:37" s="65" customFormat="1" ht="30" customHeight="1">
      <c r="A149" s="291" t="str">
        <f>IF('1045Bd Stammdaten Mitarb.'!A138="","",'1045Bd Stammdaten Mitarb.'!A138)</f>
        <v/>
      </c>
      <c r="B149" s="292" t="str">
        <f>IF('1045Bd Stammdaten Mitarb.'!B138="","",'1045Bd Stammdaten Mitarb.'!B138)</f>
        <v/>
      </c>
      <c r="C149" s="292" t="str">
        <f>IF('1045Bd Stammdaten Mitarb.'!C138="","",'1045Bd Stammdaten Mitarb.'!C138)</f>
        <v/>
      </c>
      <c r="D149" s="293"/>
      <c r="E149" s="239"/>
      <c r="F149" s="240"/>
      <c r="G149" s="240"/>
      <c r="H149" s="240"/>
      <c r="I149" s="240"/>
      <c r="J149" s="240"/>
      <c r="K149" s="240"/>
      <c r="L149" s="240"/>
      <c r="M149" s="240"/>
      <c r="N149" s="240"/>
      <c r="O149" s="240"/>
      <c r="P149" s="240"/>
      <c r="Q149" s="240"/>
      <c r="R149" s="240"/>
      <c r="S149" s="240"/>
      <c r="T149" s="240"/>
      <c r="U149" s="240"/>
      <c r="V149" s="240"/>
      <c r="W149" s="240"/>
      <c r="X149" s="240"/>
      <c r="Y149" s="240"/>
      <c r="Z149" s="240"/>
      <c r="AA149" s="240"/>
      <c r="AB149" s="240"/>
      <c r="AC149" s="240"/>
      <c r="AD149" s="240"/>
      <c r="AE149" s="240"/>
      <c r="AF149" s="240"/>
      <c r="AG149" s="240"/>
      <c r="AH149" s="240"/>
      <c r="AI149" s="240"/>
      <c r="AJ149" s="372" t="str">
        <f t="shared" si="2"/>
        <v/>
      </c>
      <c r="AK149" s="116"/>
    </row>
    <row r="150" spans="1:37" s="65" customFormat="1" ht="30" customHeight="1">
      <c r="A150" s="291" t="str">
        <f>IF('1045Bd Stammdaten Mitarb.'!A139="","",'1045Bd Stammdaten Mitarb.'!A139)</f>
        <v/>
      </c>
      <c r="B150" s="292" t="str">
        <f>IF('1045Bd Stammdaten Mitarb.'!B139="","",'1045Bd Stammdaten Mitarb.'!B139)</f>
        <v/>
      </c>
      <c r="C150" s="292" t="str">
        <f>IF('1045Bd Stammdaten Mitarb.'!C139="","",'1045Bd Stammdaten Mitarb.'!C139)</f>
        <v/>
      </c>
      <c r="D150" s="293"/>
      <c r="E150" s="239"/>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40"/>
      <c r="AD150" s="240"/>
      <c r="AE150" s="240"/>
      <c r="AF150" s="240"/>
      <c r="AG150" s="240"/>
      <c r="AH150" s="240"/>
      <c r="AI150" s="240"/>
      <c r="AJ150" s="372" t="str">
        <f t="shared" si="2"/>
        <v/>
      </c>
      <c r="AK150" s="116"/>
    </row>
    <row r="151" spans="1:37" s="65" customFormat="1" ht="30" customHeight="1">
      <c r="A151" s="291" t="str">
        <f>IF('1045Bd Stammdaten Mitarb.'!A140="","",'1045Bd Stammdaten Mitarb.'!A140)</f>
        <v/>
      </c>
      <c r="B151" s="292" t="str">
        <f>IF('1045Bd Stammdaten Mitarb.'!B140="","",'1045Bd Stammdaten Mitarb.'!B140)</f>
        <v/>
      </c>
      <c r="C151" s="292" t="str">
        <f>IF('1045Bd Stammdaten Mitarb.'!C140="","",'1045Bd Stammdaten Mitarb.'!C140)</f>
        <v/>
      </c>
      <c r="D151" s="293"/>
      <c r="E151" s="239"/>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372" t="str">
        <f t="shared" si="2"/>
        <v/>
      </c>
      <c r="AK151" s="116"/>
    </row>
    <row r="152" spans="1:37" s="65" customFormat="1" ht="30" customHeight="1">
      <c r="A152" s="291" t="str">
        <f>IF('1045Bd Stammdaten Mitarb.'!A141="","",'1045Bd Stammdaten Mitarb.'!A141)</f>
        <v/>
      </c>
      <c r="B152" s="292" t="str">
        <f>IF('1045Bd Stammdaten Mitarb.'!B141="","",'1045Bd Stammdaten Mitarb.'!B141)</f>
        <v/>
      </c>
      <c r="C152" s="292" t="str">
        <f>IF('1045Bd Stammdaten Mitarb.'!C141="","",'1045Bd Stammdaten Mitarb.'!C141)</f>
        <v/>
      </c>
      <c r="D152" s="293"/>
      <c r="E152" s="239"/>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40"/>
      <c r="AD152" s="240"/>
      <c r="AE152" s="240"/>
      <c r="AF152" s="240"/>
      <c r="AG152" s="240"/>
      <c r="AH152" s="240"/>
      <c r="AI152" s="240"/>
      <c r="AJ152" s="372" t="str">
        <f t="shared" si="2"/>
        <v/>
      </c>
      <c r="AK152" s="116"/>
    </row>
    <row r="153" spans="1:37" s="65" customFormat="1" ht="30" customHeight="1">
      <c r="A153" s="291" t="str">
        <f>IF('1045Bd Stammdaten Mitarb.'!A142="","",'1045Bd Stammdaten Mitarb.'!A142)</f>
        <v/>
      </c>
      <c r="B153" s="292" t="str">
        <f>IF('1045Bd Stammdaten Mitarb.'!B142="","",'1045Bd Stammdaten Mitarb.'!B142)</f>
        <v/>
      </c>
      <c r="C153" s="292" t="str">
        <f>IF('1045Bd Stammdaten Mitarb.'!C142="","",'1045Bd Stammdaten Mitarb.'!C142)</f>
        <v/>
      </c>
      <c r="D153" s="293"/>
      <c r="E153" s="239"/>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40"/>
      <c r="AD153" s="240"/>
      <c r="AE153" s="240"/>
      <c r="AF153" s="240"/>
      <c r="AG153" s="240"/>
      <c r="AH153" s="240"/>
      <c r="AI153" s="240"/>
      <c r="AJ153" s="372" t="str">
        <f t="shared" si="2"/>
        <v/>
      </c>
      <c r="AK153" s="116"/>
    </row>
    <row r="154" spans="1:37" s="65" customFormat="1" ht="30" customHeight="1">
      <c r="A154" s="291" t="str">
        <f>IF('1045Bd Stammdaten Mitarb.'!A143="","",'1045Bd Stammdaten Mitarb.'!A143)</f>
        <v/>
      </c>
      <c r="B154" s="292" t="str">
        <f>IF('1045Bd Stammdaten Mitarb.'!B143="","",'1045Bd Stammdaten Mitarb.'!B143)</f>
        <v/>
      </c>
      <c r="C154" s="292" t="str">
        <f>IF('1045Bd Stammdaten Mitarb.'!C143="","",'1045Bd Stammdaten Mitarb.'!C143)</f>
        <v/>
      </c>
      <c r="D154" s="293"/>
      <c r="E154" s="239"/>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40"/>
      <c r="AD154" s="240"/>
      <c r="AE154" s="240"/>
      <c r="AF154" s="240"/>
      <c r="AG154" s="240"/>
      <c r="AH154" s="240"/>
      <c r="AI154" s="240"/>
      <c r="AJ154" s="372" t="str">
        <f t="shared" si="2"/>
        <v/>
      </c>
      <c r="AK154" s="116"/>
    </row>
    <row r="155" spans="1:37" s="65" customFormat="1" ht="30" customHeight="1">
      <c r="A155" s="291" t="str">
        <f>IF('1045Bd Stammdaten Mitarb.'!A144="","",'1045Bd Stammdaten Mitarb.'!A144)</f>
        <v/>
      </c>
      <c r="B155" s="292" t="str">
        <f>IF('1045Bd Stammdaten Mitarb.'!B144="","",'1045Bd Stammdaten Mitarb.'!B144)</f>
        <v/>
      </c>
      <c r="C155" s="292" t="str">
        <f>IF('1045Bd Stammdaten Mitarb.'!C144="","",'1045Bd Stammdaten Mitarb.'!C144)</f>
        <v/>
      </c>
      <c r="D155" s="293"/>
      <c r="E155" s="239"/>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372" t="str">
        <f t="shared" si="2"/>
        <v/>
      </c>
      <c r="AK155" s="116"/>
    </row>
    <row r="156" spans="1:37" s="65" customFormat="1" ht="30" customHeight="1">
      <c r="A156" s="291" t="str">
        <f>IF('1045Bd Stammdaten Mitarb.'!A145="","",'1045Bd Stammdaten Mitarb.'!A145)</f>
        <v/>
      </c>
      <c r="B156" s="292" t="str">
        <f>IF('1045Bd Stammdaten Mitarb.'!B145="","",'1045Bd Stammdaten Mitarb.'!B145)</f>
        <v/>
      </c>
      <c r="C156" s="292" t="str">
        <f>IF('1045Bd Stammdaten Mitarb.'!C145="","",'1045Bd Stammdaten Mitarb.'!C145)</f>
        <v/>
      </c>
      <c r="D156" s="293"/>
      <c r="E156" s="239"/>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372" t="str">
        <f t="shared" si="2"/>
        <v/>
      </c>
      <c r="AK156" s="116"/>
    </row>
    <row r="157" spans="1:37" s="65" customFormat="1" ht="30" customHeight="1">
      <c r="A157" s="291" t="str">
        <f>IF('1045Bd Stammdaten Mitarb.'!A146="","",'1045Bd Stammdaten Mitarb.'!A146)</f>
        <v/>
      </c>
      <c r="B157" s="292" t="str">
        <f>IF('1045Bd Stammdaten Mitarb.'!B146="","",'1045Bd Stammdaten Mitarb.'!B146)</f>
        <v/>
      </c>
      <c r="C157" s="292" t="str">
        <f>IF('1045Bd Stammdaten Mitarb.'!C146="","",'1045Bd Stammdaten Mitarb.'!C146)</f>
        <v/>
      </c>
      <c r="D157" s="293"/>
      <c r="E157" s="239"/>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372" t="str">
        <f t="shared" si="2"/>
        <v/>
      </c>
      <c r="AK157" s="116"/>
    </row>
    <row r="158" spans="1:37" s="65" customFormat="1" ht="30" customHeight="1">
      <c r="A158" s="291" t="str">
        <f>IF('1045Bd Stammdaten Mitarb.'!A147="","",'1045Bd Stammdaten Mitarb.'!A147)</f>
        <v/>
      </c>
      <c r="B158" s="292" t="str">
        <f>IF('1045Bd Stammdaten Mitarb.'!B147="","",'1045Bd Stammdaten Mitarb.'!B147)</f>
        <v/>
      </c>
      <c r="C158" s="292" t="str">
        <f>IF('1045Bd Stammdaten Mitarb.'!C147="","",'1045Bd Stammdaten Mitarb.'!C147)</f>
        <v/>
      </c>
      <c r="D158" s="293"/>
      <c r="E158" s="239"/>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372" t="str">
        <f t="shared" si="2"/>
        <v/>
      </c>
      <c r="AK158" s="116"/>
    </row>
    <row r="159" spans="1:37" s="65" customFormat="1" ht="30" customHeight="1">
      <c r="A159" s="291" t="str">
        <f>IF('1045Bd Stammdaten Mitarb.'!A148="","",'1045Bd Stammdaten Mitarb.'!A148)</f>
        <v/>
      </c>
      <c r="B159" s="292" t="str">
        <f>IF('1045Bd Stammdaten Mitarb.'!B148="","",'1045Bd Stammdaten Mitarb.'!B148)</f>
        <v/>
      </c>
      <c r="C159" s="292" t="str">
        <f>IF('1045Bd Stammdaten Mitarb.'!C148="","",'1045Bd Stammdaten Mitarb.'!C148)</f>
        <v/>
      </c>
      <c r="D159" s="293"/>
      <c r="E159" s="239"/>
      <c r="F159" s="240"/>
      <c r="G159" s="240"/>
      <c r="H159" s="240"/>
      <c r="I159" s="240"/>
      <c r="J159" s="240"/>
      <c r="K159" s="240"/>
      <c r="L159" s="240"/>
      <c r="M159" s="240"/>
      <c r="N159" s="240"/>
      <c r="O159" s="240"/>
      <c r="P159" s="240"/>
      <c r="Q159" s="240"/>
      <c r="R159" s="240"/>
      <c r="S159" s="240"/>
      <c r="T159" s="240"/>
      <c r="U159" s="240"/>
      <c r="V159" s="240"/>
      <c r="W159" s="240"/>
      <c r="X159" s="240"/>
      <c r="Y159" s="240"/>
      <c r="Z159" s="240"/>
      <c r="AA159" s="240"/>
      <c r="AB159" s="240"/>
      <c r="AC159" s="240"/>
      <c r="AD159" s="240"/>
      <c r="AE159" s="240"/>
      <c r="AF159" s="240"/>
      <c r="AG159" s="240"/>
      <c r="AH159" s="240"/>
      <c r="AI159" s="240"/>
      <c r="AJ159" s="372" t="str">
        <f t="shared" si="2"/>
        <v/>
      </c>
      <c r="AK159" s="116"/>
    </row>
    <row r="160" spans="1:37" s="65" customFormat="1" ht="30" customHeight="1">
      <c r="A160" s="291" t="str">
        <f>IF('1045Bd Stammdaten Mitarb.'!A149="","",'1045Bd Stammdaten Mitarb.'!A149)</f>
        <v/>
      </c>
      <c r="B160" s="292" t="str">
        <f>IF('1045Bd Stammdaten Mitarb.'!B149="","",'1045Bd Stammdaten Mitarb.'!B149)</f>
        <v/>
      </c>
      <c r="C160" s="292" t="str">
        <f>IF('1045Bd Stammdaten Mitarb.'!C149="","",'1045Bd Stammdaten Mitarb.'!C149)</f>
        <v/>
      </c>
      <c r="D160" s="293"/>
      <c r="E160" s="239"/>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372" t="str">
        <f t="shared" si="2"/>
        <v/>
      </c>
      <c r="AK160" s="116"/>
    </row>
    <row r="161" spans="1:37" s="65" customFormat="1" ht="30" customHeight="1">
      <c r="A161" s="291" t="str">
        <f>IF('1045Bd Stammdaten Mitarb.'!A150="","",'1045Bd Stammdaten Mitarb.'!A150)</f>
        <v/>
      </c>
      <c r="B161" s="292" t="str">
        <f>IF('1045Bd Stammdaten Mitarb.'!B150="","",'1045Bd Stammdaten Mitarb.'!B150)</f>
        <v/>
      </c>
      <c r="C161" s="292" t="str">
        <f>IF('1045Bd Stammdaten Mitarb.'!C150="","",'1045Bd Stammdaten Mitarb.'!C150)</f>
        <v/>
      </c>
      <c r="D161" s="293"/>
      <c r="E161" s="239"/>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40"/>
      <c r="AD161" s="240"/>
      <c r="AE161" s="240"/>
      <c r="AF161" s="240"/>
      <c r="AG161" s="240"/>
      <c r="AH161" s="240"/>
      <c r="AI161" s="240"/>
      <c r="AJ161" s="372" t="str">
        <f t="shared" si="2"/>
        <v/>
      </c>
      <c r="AK161" s="116"/>
    </row>
    <row r="162" spans="1:37" s="65" customFormat="1" ht="30" customHeight="1">
      <c r="A162" s="291" t="str">
        <f>IF('1045Bd Stammdaten Mitarb.'!A151="","",'1045Bd Stammdaten Mitarb.'!A151)</f>
        <v/>
      </c>
      <c r="B162" s="292" t="str">
        <f>IF('1045Bd Stammdaten Mitarb.'!B151="","",'1045Bd Stammdaten Mitarb.'!B151)</f>
        <v/>
      </c>
      <c r="C162" s="292" t="str">
        <f>IF('1045Bd Stammdaten Mitarb.'!C151="","",'1045Bd Stammdaten Mitarb.'!C151)</f>
        <v/>
      </c>
      <c r="D162" s="293"/>
      <c r="E162" s="239"/>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372" t="str">
        <f t="shared" si="2"/>
        <v/>
      </c>
      <c r="AK162" s="116"/>
    </row>
    <row r="163" spans="1:37" s="65" customFormat="1" ht="30" customHeight="1">
      <c r="A163" s="291" t="str">
        <f>IF('1045Bd Stammdaten Mitarb.'!A152="","",'1045Bd Stammdaten Mitarb.'!A152)</f>
        <v/>
      </c>
      <c r="B163" s="292" t="str">
        <f>IF('1045Bd Stammdaten Mitarb.'!B152="","",'1045Bd Stammdaten Mitarb.'!B152)</f>
        <v/>
      </c>
      <c r="C163" s="292" t="str">
        <f>IF('1045Bd Stammdaten Mitarb.'!C152="","",'1045Bd Stammdaten Mitarb.'!C152)</f>
        <v/>
      </c>
      <c r="D163" s="293"/>
      <c r="E163" s="239"/>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40"/>
      <c r="AD163" s="240"/>
      <c r="AE163" s="240"/>
      <c r="AF163" s="240"/>
      <c r="AG163" s="240"/>
      <c r="AH163" s="240"/>
      <c r="AI163" s="240"/>
      <c r="AJ163" s="372" t="str">
        <f t="shared" si="2"/>
        <v/>
      </c>
      <c r="AK163" s="116"/>
    </row>
    <row r="164" spans="1:37" s="65" customFormat="1" ht="30" customHeight="1">
      <c r="A164" s="291" t="str">
        <f>IF('1045Bd Stammdaten Mitarb.'!A153="","",'1045Bd Stammdaten Mitarb.'!A153)</f>
        <v/>
      </c>
      <c r="B164" s="292" t="str">
        <f>IF('1045Bd Stammdaten Mitarb.'!B153="","",'1045Bd Stammdaten Mitarb.'!B153)</f>
        <v/>
      </c>
      <c r="C164" s="292" t="str">
        <f>IF('1045Bd Stammdaten Mitarb.'!C153="","",'1045Bd Stammdaten Mitarb.'!C153)</f>
        <v/>
      </c>
      <c r="D164" s="293"/>
      <c r="E164" s="239"/>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40"/>
      <c r="AD164" s="240"/>
      <c r="AE164" s="240"/>
      <c r="AF164" s="240"/>
      <c r="AG164" s="240"/>
      <c r="AH164" s="240"/>
      <c r="AI164" s="240"/>
      <c r="AJ164" s="372" t="str">
        <f t="shared" si="2"/>
        <v/>
      </c>
      <c r="AK164" s="116"/>
    </row>
    <row r="165" spans="1:37" s="65" customFormat="1" ht="30" customHeight="1">
      <c r="A165" s="291" t="str">
        <f>IF('1045Bd Stammdaten Mitarb.'!A154="","",'1045Bd Stammdaten Mitarb.'!A154)</f>
        <v/>
      </c>
      <c r="B165" s="292" t="str">
        <f>IF('1045Bd Stammdaten Mitarb.'!B154="","",'1045Bd Stammdaten Mitarb.'!B154)</f>
        <v/>
      </c>
      <c r="C165" s="292" t="str">
        <f>IF('1045Bd Stammdaten Mitarb.'!C154="","",'1045Bd Stammdaten Mitarb.'!C154)</f>
        <v/>
      </c>
      <c r="D165" s="293"/>
      <c r="E165" s="239"/>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40"/>
      <c r="AD165" s="240"/>
      <c r="AE165" s="240"/>
      <c r="AF165" s="240"/>
      <c r="AG165" s="240"/>
      <c r="AH165" s="240"/>
      <c r="AI165" s="240"/>
      <c r="AJ165" s="372" t="str">
        <f t="shared" si="2"/>
        <v/>
      </c>
      <c r="AK165" s="116"/>
    </row>
    <row r="166" spans="1:37" s="65" customFormat="1" ht="30" customHeight="1">
      <c r="A166" s="291" t="str">
        <f>IF('1045Bd Stammdaten Mitarb.'!A155="","",'1045Bd Stammdaten Mitarb.'!A155)</f>
        <v/>
      </c>
      <c r="B166" s="292" t="str">
        <f>IF('1045Bd Stammdaten Mitarb.'!B155="","",'1045Bd Stammdaten Mitarb.'!B155)</f>
        <v/>
      </c>
      <c r="C166" s="292" t="str">
        <f>IF('1045Bd Stammdaten Mitarb.'!C155="","",'1045Bd Stammdaten Mitarb.'!C155)</f>
        <v/>
      </c>
      <c r="D166" s="293"/>
      <c r="E166" s="239"/>
      <c r="F166" s="240"/>
      <c r="G166" s="240"/>
      <c r="H166" s="240"/>
      <c r="I166" s="240"/>
      <c r="J166" s="240"/>
      <c r="K166" s="240"/>
      <c r="L166" s="240"/>
      <c r="M166" s="240"/>
      <c r="N166" s="240"/>
      <c r="O166" s="240"/>
      <c r="P166" s="240"/>
      <c r="Q166" s="240"/>
      <c r="R166" s="240"/>
      <c r="S166" s="240"/>
      <c r="T166" s="240"/>
      <c r="U166" s="240"/>
      <c r="V166" s="240"/>
      <c r="W166" s="240"/>
      <c r="X166" s="240"/>
      <c r="Y166" s="240"/>
      <c r="Z166" s="240"/>
      <c r="AA166" s="240"/>
      <c r="AB166" s="240"/>
      <c r="AC166" s="240"/>
      <c r="AD166" s="240"/>
      <c r="AE166" s="240"/>
      <c r="AF166" s="240"/>
      <c r="AG166" s="240"/>
      <c r="AH166" s="240"/>
      <c r="AI166" s="240"/>
      <c r="AJ166" s="372" t="str">
        <f t="shared" si="2"/>
        <v/>
      </c>
      <c r="AK166" s="116"/>
    </row>
    <row r="167" spans="1:37" s="65" customFormat="1" ht="30" customHeight="1">
      <c r="A167" s="291" t="str">
        <f>IF('1045Bd Stammdaten Mitarb.'!A156="","",'1045Bd Stammdaten Mitarb.'!A156)</f>
        <v/>
      </c>
      <c r="B167" s="292" t="str">
        <f>IF('1045Bd Stammdaten Mitarb.'!B156="","",'1045Bd Stammdaten Mitarb.'!B156)</f>
        <v/>
      </c>
      <c r="C167" s="292" t="str">
        <f>IF('1045Bd Stammdaten Mitarb.'!C156="","",'1045Bd Stammdaten Mitarb.'!C156)</f>
        <v/>
      </c>
      <c r="D167" s="293"/>
      <c r="E167" s="239"/>
      <c r="F167" s="240"/>
      <c r="G167" s="240"/>
      <c r="H167" s="240"/>
      <c r="I167" s="240"/>
      <c r="J167" s="240"/>
      <c r="K167" s="240"/>
      <c r="L167" s="240"/>
      <c r="M167" s="240"/>
      <c r="N167" s="240"/>
      <c r="O167" s="240"/>
      <c r="P167" s="240"/>
      <c r="Q167" s="240"/>
      <c r="R167" s="240"/>
      <c r="S167" s="240"/>
      <c r="T167" s="240"/>
      <c r="U167" s="240"/>
      <c r="V167" s="240"/>
      <c r="W167" s="240"/>
      <c r="X167" s="240"/>
      <c r="Y167" s="240"/>
      <c r="Z167" s="240"/>
      <c r="AA167" s="240"/>
      <c r="AB167" s="240"/>
      <c r="AC167" s="240"/>
      <c r="AD167" s="240"/>
      <c r="AE167" s="240"/>
      <c r="AF167" s="240"/>
      <c r="AG167" s="240"/>
      <c r="AH167" s="240"/>
      <c r="AI167" s="240"/>
      <c r="AJ167" s="372" t="str">
        <f t="shared" si="2"/>
        <v/>
      </c>
      <c r="AK167" s="116"/>
    </row>
    <row r="168" spans="1:37" s="65" customFormat="1" ht="30" customHeight="1">
      <c r="A168" s="291" t="str">
        <f>IF('1045Bd Stammdaten Mitarb.'!A157="","",'1045Bd Stammdaten Mitarb.'!A157)</f>
        <v/>
      </c>
      <c r="B168" s="292" t="str">
        <f>IF('1045Bd Stammdaten Mitarb.'!B157="","",'1045Bd Stammdaten Mitarb.'!B157)</f>
        <v/>
      </c>
      <c r="C168" s="292" t="str">
        <f>IF('1045Bd Stammdaten Mitarb.'!C157="","",'1045Bd Stammdaten Mitarb.'!C157)</f>
        <v/>
      </c>
      <c r="D168" s="293"/>
      <c r="E168" s="239"/>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372" t="str">
        <f t="shared" si="2"/>
        <v/>
      </c>
      <c r="AK168" s="116"/>
    </row>
    <row r="169" spans="1:37" s="65" customFormat="1" ht="30" customHeight="1">
      <c r="A169" s="291" t="str">
        <f>IF('1045Bd Stammdaten Mitarb.'!A158="","",'1045Bd Stammdaten Mitarb.'!A158)</f>
        <v/>
      </c>
      <c r="B169" s="292" t="str">
        <f>IF('1045Bd Stammdaten Mitarb.'!B158="","",'1045Bd Stammdaten Mitarb.'!B158)</f>
        <v/>
      </c>
      <c r="C169" s="292" t="str">
        <f>IF('1045Bd Stammdaten Mitarb.'!C158="","",'1045Bd Stammdaten Mitarb.'!C158)</f>
        <v/>
      </c>
      <c r="D169" s="293"/>
      <c r="E169" s="239"/>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240"/>
      <c r="AD169" s="240"/>
      <c r="AE169" s="240"/>
      <c r="AF169" s="240"/>
      <c r="AG169" s="240"/>
      <c r="AH169" s="240"/>
      <c r="AI169" s="240"/>
      <c r="AJ169" s="372" t="str">
        <f t="shared" si="2"/>
        <v/>
      </c>
      <c r="AK169" s="116"/>
    </row>
    <row r="170" spans="1:37" s="65" customFormat="1" ht="30" customHeight="1">
      <c r="A170" s="291" t="str">
        <f>IF('1045Bd Stammdaten Mitarb.'!A159="","",'1045Bd Stammdaten Mitarb.'!A159)</f>
        <v/>
      </c>
      <c r="B170" s="292" t="str">
        <f>IF('1045Bd Stammdaten Mitarb.'!B159="","",'1045Bd Stammdaten Mitarb.'!B159)</f>
        <v/>
      </c>
      <c r="C170" s="292" t="str">
        <f>IF('1045Bd Stammdaten Mitarb.'!C159="","",'1045Bd Stammdaten Mitarb.'!C159)</f>
        <v/>
      </c>
      <c r="D170" s="293"/>
      <c r="E170" s="239"/>
      <c r="F170" s="240"/>
      <c r="G170" s="240"/>
      <c r="H170" s="240"/>
      <c r="I170" s="240"/>
      <c r="J170" s="240"/>
      <c r="K170" s="240"/>
      <c r="L170" s="240"/>
      <c r="M170" s="240"/>
      <c r="N170" s="240"/>
      <c r="O170" s="240"/>
      <c r="P170" s="240"/>
      <c r="Q170" s="240"/>
      <c r="R170" s="240"/>
      <c r="S170" s="240"/>
      <c r="T170" s="240"/>
      <c r="U170" s="240"/>
      <c r="V170" s="240"/>
      <c r="W170" s="240"/>
      <c r="X170" s="240"/>
      <c r="Y170" s="240"/>
      <c r="Z170" s="240"/>
      <c r="AA170" s="240"/>
      <c r="AB170" s="240"/>
      <c r="AC170" s="240"/>
      <c r="AD170" s="240"/>
      <c r="AE170" s="240"/>
      <c r="AF170" s="240"/>
      <c r="AG170" s="240"/>
      <c r="AH170" s="240"/>
      <c r="AI170" s="240"/>
      <c r="AJ170" s="372" t="str">
        <f t="shared" si="2"/>
        <v/>
      </c>
      <c r="AK170" s="116"/>
    </row>
    <row r="171" spans="1:37" s="65" customFormat="1" ht="30" customHeight="1">
      <c r="A171" s="291" t="str">
        <f>IF('1045Bd Stammdaten Mitarb.'!A160="","",'1045Bd Stammdaten Mitarb.'!A160)</f>
        <v/>
      </c>
      <c r="B171" s="292" t="str">
        <f>IF('1045Bd Stammdaten Mitarb.'!B160="","",'1045Bd Stammdaten Mitarb.'!B160)</f>
        <v/>
      </c>
      <c r="C171" s="292" t="str">
        <f>IF('1045Bd Stammdaten Mitarb.'!C160="","",'1045Bd Stammdaten Mitarb.'!C160)</f>
        <v/>
      </c>
      <c r="D171" s="293"/>
      <c r="E171" s="239"/>
      <c r="F171" s="240"/>
      <c r="G171" s="240"/>
      <c r="H171" s="240"/>
      <c r="I171" s="240"/>
      <c r="J171" s="240"/>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372" t="str">
        <f t="shared" si="2"/>
        <v/>
      </c>
      <c r="AK171" s="116"/>
    </row>
    <row r="172" spans="1:37" s="65" customFormat="1" ht="30" customHeight="1">
      <c r="A172" s="291" t="str">
        <f>IF('1045Bd Stammdaten Mitarb.'!A161="","",'1045Bd Stammdaten Mitarb.'!A161)</f>
        <v/>
      </c>
      <c r="B172" s="292" t="str">
        <f>IF('1045Bd Stammdaten Mitarb.'!B161="","",'1045Bd Stammdaten Mitarb.'!B161)</f>
        <v/>
      </c>
      <c r="C172" s="292" t="str">
        <f>IF('1045Bd Stammdaten Mitarb.'!C161="","",'1045Bd Stammdaten Mitarb.'!C161)</f>
        <v/>
      </c>
      <c r="D172" s="293"/>
      <c r="E172" s="239"/>
      <c r="F172" s="240"/>
      <c r="G172" s="240"/>
      <c r="H172" s="240"/>
      <c r="I172" s="240"/>
      <c r="J172" s="240"/>
      <c r="K172" s="240"/>
      <c r="L172" s="240"/>
      <c r="M172" s="240"/>
      <c r="N172" s="240"/>
      <c r="O172" s="240"/>
      <c r="P172" s="240"/>
      <c r="Q172" s="240"/>
      <c r="R172" s="240"/>
      <c r="S172" s="240"/>
      <c r="T172" s="240"/>
      <c r="U172" s="240"/>
      <c r="V172" s="240"/>
      <c r="W172" s="240"/>
      <c r="X172" s="240"/>
      <c r="Y172" s="240"/>
      <c r="Z172" s="240"/>
      <c r="AA172" s="240"/>
      <c r="AB172" s="240"/>
      <c r="AC172" s="240"/>
      <c r="AD172" s="240"/>
      <c r="AE172" s="240"/>
      <c r="AF172" s="240"/>
      <c r="AG172" s="240"/>
      <c r="AH172" s="240"/>
      <c r="AI172" s="240"/>
      <c r="AJ172" s="372" t="str">
        <f t="shared" si="2"/>
        <v/>
      </c>
      <c r="AK172" s="116"/>
    </row>
    <row r="173" spans="1:37" s="65" customFormat="1" ht="30" customHeight="1">
      <c r="A173" s="291" t="str">
        <f>IF('1045Bd Stammdaten Mitarb.'!A162="","",'1045Bd Stammdaten Mitarb.'!A162)</f>
        <v/>
      </c>
      <c r="B173" s="292" t="str">
        <f>IF('1045Bd Stammdaten Mitarb.'!B162="","",'1045Bd Stammdaten Mitarb.'!B162)</f>
        <v/>
      </c>
      <c r="C173" s="292" t="str">
        <f>IF('1045Bd Stammdaten Mitarb.'!C162="","",'1045Bd Stammdaten Mitarb.'!C162)</f>
        <v/>
      </c>
      <c r="D173" s="293"/>
      <c r="E173" s="239"/>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40"/>
      <c r="AB173" s="240"/>
      <c r="AC173" s="240"/>
      <c r="AD173" s="240"/>
      <c r="AE173" s="240"/>
      <c r="AF173" s="240"/>
      <c r="AG173" s="240"/>
      <c r="AH173" s="240"/>
      <c r="AI173" s="240"/>
      <c r="AJ173" s="372" t="str">
        <f t="shared" si="2"/>
        <v/>
      </c>
      <c r="AK173" s="116"/>
    </row>
    <row r="174" spans="1:37" s="65" customFormat="1" ht="30" customHeight="1">
      <c r="A174" s="291" t="str">
        <f>IF('1045Bd Stammdaten Mitarb.'!A163="","",'1045Bd Stammdaten Mitarb.'!A163)</f>
        <v/>
      </c>
      <c r="B174" s="292" t="str">
        <f>IF('1045Bd Stammdaten Mitarb.'!B163="","",'1045Bd Stammdaten Mitarb.'!B163)</f>
        <v/>
      </c>
      <c r="C174" s="292" t="str">
        <f>IF('1045Bd Stammdaten Mitarb.'!C163="","",'1045Bd Stammdaten Mitarb.'!C163)</f>
        <v/>
      </c>
      <c r="D174" s="293"/>
      <c r="E174" s="239"/>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40"/>
      <c r="AB174" s="240"/>
      <c r="AC174" s="240"/>
      <c r="AD174" s="240"/>
      <c r="AE174" s="240"/>
      <c r="AF174" s="240"/>
      <c r="AG174" s="240"/>
      <c r="AH174" s="240"/>
      <c r="AI174" s="240"/>
      <c r="AJ174" s="372" t="str">
        <f t="shared" si="2"/>
        <v/>
      </c>
      <c r="AK174" s="116"/>
    </row>
    <row r="175" spans="1:37" s="65" customFormat="1" ht="30" customHeight="1">
      <c r="A175" s="291" t="str">
        <f>IF('1045Bd Stammdaten Mitarb.'!A164="","",'1045Bd Stammdaten Mitarb.'!A164)</f>
        <v/>
      </c>
      <c r="B175" s="292" t="str">
        <f>IF('1045Bd Stammdaten Mitarb.'!B164="","",'1045Bd Stammdaten Mitarb.'!B164)</f>
        <v/>
      </c>
      <c r="C175" s="292" t="str">
        <f>IF('1045Bd Stammdaten Mitarb.'!C164="","",'1045Bd Stammdaten Mitarb.'!C164)</f>
        <v/>
      </c>
      <c r="D175" s="293"/>
      <c r="E175" s="239"/>
      <c r="F175" s="240"/>
      <c r="G175" s="240"/>
      <c r="H175" s="240"/>
      <c r="I175" s="240"/>
      <c r="J175" s="240"/>
      <c r="K175" s="240"/>
      <c r="L175" s="240"/>
      <c r="M175" s="240"/>
      <c r="N175" s="240"/>
      <c r="O175" s="240"/>
      <c r="P175" s="240"/>
      <c r="Q175" s="240"/>
      <c r="R175" s="240"/>
      <c r="S175" s="240"/>
      <c r="T175" s="240"/>
      <c r="U175" s="240"/>
      <c r="V175" s="240"/>
      <c r="W175" s="240"/>
      <c r="X175" s="240"/>
      <c r="Y175" s="240"/>
      <c r="Z175" s="240"/>
      <c r="AA175" s="240"/>
      <c r="AB175" s="240"/>
      <c r="AC175" s="240"/>
      <c r="AD175" s="240"/>
      <c r="AE175" s="240"/>
      <c r="AF175" s="240"/>
      <c r="AG175" s="240"/>
      <c r="AH175" s="240"/>
      <c r="AI175" s="240"/>
      <c r="AJ175" s="372" t="str">
        <f t="shared" si="2"/>
        <v/>
      </c>
      <c r="AK175" s="116"/>
    </row>
    <row r="176" spans="1:37" s="65" customFormat="1" ht="30" customHeight="1">
      <c r="A176" s="291" t="str">
        <f>IF('1045Bd Stammdaten Mitarb.'!A165="","",'1045Bd Stammdaten Mitarb.'!A165)</f>
        <v/>
      </c>
      <c r="B176" s="292" t="str">
        <f>IF('1045Bd Stammdaten Mitarb.'!B165="","",'1045Bd Stammdaten Mitarb.'!B165)</f>
        <v/>
      </c>
      <c r="C176" s="292" t="str">
        <f>IF('1045Bd Stammdaten Mitarb.'!C165="","",'1045Bd Stammdaten Mitarb.'!C165)</f>
        <v/>
      </c>
      <c r="D176" s="293"/>
      <c r="E176" s="239"/>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40"/>
      <c r="AB176" s="240"/>
      <c r="AC176" s="240"/>
      <c r="AD176" s="240"/>
      <c r="AE176" s="240"/>
      <c r="AF176" s="240"/>
      <c r="AG176" s="240"/>
      <c r="AH176" s="240"/>
      <c r="AI176" s="240"/>
      <c r="AJ176" s="372" t="str">
        <f t="shared" si="2"/>
        <v/>
      </c>
      <c r="AK176" s="116"/>
    </row>
    <row r="177" spans="1:37" s="65" customFormat="1" ht="30" customHeight="1">
      <c r="A177" s="291" t="str">
        <f>IF('1045Bd Stammdaten Mitarb.'!A166="","",'1045Bd Stammdaten Mitarb.'!A166)</f>
        <v/>
      </c>
      <c r="B177" s="292" t="str">
        <f>IF('1045Bd Stammdaten Mitarb.'!B166="","",'1045Bd Stammdaten Mitarb.'!B166)</f>
        <v/>
      </c>
      <c r="C177" s="292" t="str">
        <f>IF('1045Bd Stammdaten Mitarb.'!C166="","",'1045Bd Stammdaten Mitarb.'!C166)</f>
        <v/>
      </c>
      <c r="D177" s="293"/>
      <c r="E177" s="239"/>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40"/>
      <c r="AB177" s="240"/>
      <c r="AC177" s="240"/>
      <c r="AD177" s="240"/>
      <c r="AE177" s="240"/>
      <c r="AF177" s="240"/>
      <c r="AG177" s="240"/>
      <c r="AH177" s="240"/>
      <c r="AI177" s="240"/>
      <c r="AJ177" s="372" t="str">
        <f t="shared" si="2"/>
        <v/>
      </c>
      <c r="AK177" s="116"/>
    </row>
    <row r="178" spans="1:37" s="65" customFormat="1" ht="30" customHeight="1">
      <c r="A178" s="291" t="str">
        <f>IF('1045Bd Stammdaten Mitarb.'!A167="","",'1045Bd Stammdaten Mitarb.'!A167)</f>
        <v/>
      </c>
      <c r="B178" s="292" t="str">
        <f>IF('1045Bd Stammdaten Mitarb.'!B167="","",'1045Bd Stammdaten Mitarb.'!B167)</f>
        <v/>
      </c>
      <c r="C178" s="292" t="str">
        <f>IF('1045Bd Stammdaten Mitarb.'!C167="","",'1045Bd Stammdaten Mitarb.'!C167)</f>
        <v/>
      </c>
      <c r="D178" s="293"/>
      <c r="E178" s="239"/>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40"/>
      <c r="AD178" s="240"/>
      <c r="AE178" s="240"/>
      <c r="AF178" s="240"/>
      <c r="AG178" s="240"/>
      <c r="AH178" s="240"/>
      <c r="AI178" s="240"/>
      <c r="AJ178" s="372" t="str">
        <f t="shared" si="2"/>
        <v/>
      </c>
      <c r="AK178" s="116"/>
    </row>
    <row r="179" spans="1:37" s="65" customFormat="1" ht="30" customHeight="1">
      <c r="A179" s="291" t="str">
        <f>IF('1045Bd Stammdaten Mitarb.'!A168="","",'1045Bd Stammdaten Mitarb.'!A168)</f>
        <v/>
      </c>
      <c r="B179" s="292" t="str">
        <f>IF('1045Bd Stammdaten Mitarb.'!B168="","",'1045Bd Stammdaten Mitarb.'!B168)</f>
        <v/>
      </c>
      <c r="C179" s="292" t="str">
        <f>IF('1045Bd Stammdaten Mitarb.'!C168="","",'1045Bd Stammdaten Mitarb.'!C168)</f>
        <v/>
      </c>
      <c r="D179" s="293"/>
      <c r="E179" s="239"/>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40"/>
      <c r="AD179" s="240"/>
      <c r="AE179" s="240"/>
      <c r="AF179" s="240"/>
      <c r="AG179" s="240"/>
      <c r="AH179" s="240"/>
      <c r="AI179" s="240"/>
      <c r="AJ179" s="372" t="str">
        <f t="shared" si="2"/>
        <v/>
      </c>
      <c r="AK179" s="116"/>
    </row>
    <row r="180" spans="1:37" s="65" customFormat="1" ht="30" customHeight="1">
      <c r="A180" s="291" t="str">
        <f>IF('1045Bd Stammdaten Mitarb.'!A169="","",'1045Bd Stammdaten Mitarb.'!A169)</f>
        <v/>
      </c>
      <c r="B180" s="292" t="str">
        <f>IF('1045Bd Stammdaten Mitarb.'!B169="","",'1045Bd Stammdaten Mitarb.'!B169)</f>
        <v/>
      </c>
      <c r="C180" s="292" t="str">
        <f>IF('1045Bd Stammdaten Mitarb.'!C169="","",'1045Bd Stammdaten Mitarb.'!C169)</f>
        <v/>
      </c>
      <c r="D180" s="293"/>
      <c r="E180" s="239"/>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40"/>
      <c r="AD180" s="240"/>
      <c r="AE180" s="240"/>
      <c r="AF180" s="240"/>
      <c r="AG180" s="240"/>
      <c r="AH180" s="240"/>
      <c r="AI180" s="240"/>
      <c r="AJ180" s="372" t="str">
        <f t="shared" si="2"/>
        <v/>
      </c>
      <c r="AK180" s="116"/>
    </row>
    <row r="181" spans="1:37" s="65" customFormat="1" ht="30" customHeight="1">
      <c r="A181" s="291" t="str">
        <f>IF('1045Bd Stammdaten Mitarb.'!A170="","",'1045Bd Stammdaten Mitarb.'!A170)</f>
        <v/>
      </c>
      <c r="B181" s="292" t="str">
        <f>IF('1045Bd Stammdaten Mitarb.'!B170="","",'1045Bd Stammdaten Mitarb.'!B170)</f>
        <v/>
      </c>
      <c r="C181" s="292" t="str">
        <f>IF('1045Bd Stammdaten Mitarb.'!C170="","",'1045Bd Stammdaten Mitarb.'!C170)</f>
        <v/>
      </c>
      <c r="D181" s="293"/>
      <c r="E181" s="239"/>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40"/>
      <c r="AD181" s="240"/>
      <c r="AE181" s="240"/>
      <c r="AF181" s="240"/>
      <c r="AG181" s="240"/>
      <c r="AH181" s="240"/>
      <c r="AI181" s="240"/>
      <c r="AJ181" s="372" t="str">
        <f t="shared" si="2"/>
        <v/>
      </c>
      <c r="AK181" s="116"/>
    </row>
    <row r="182" spans="1:37" s="65" customFormat="1" ht="30" customHeight="1">
      <c r="A182" s="291" t="str">
        <f>IF('1045Bd Stammdaten Mitarb.'!A171="","",'1045Bd Stammdaten Mitarb.'!A171)</f>
        <v/>
      </c>
      <c r="B182" s="292" t="str">
        <f>IF('1045Bd Stammdaten Mitarb.'!B171="","",'1045Bd Stammdaten Mitarb.'!B171)</f>
        <v/>
      </c>
      <c r="C182" s="292" t="str">
        <f>IF('1045Bd Stammdaten Mitarb.'!C171="","",'1045Bd Stammdaten Mitarb.'!C171)</f>
        <v/>
      </c>
      <c r="D182" s="293"/>
      <c r="E182" s="239"/>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372" t="str">
        <f t="shared" si="2"/>
        <v/>
      </c>
      <c r="AK182" s="116"/>
    </row>
    <row r="183" spans="1:37" s="65" customFormat="1" ht="30" customHeight="1">
      <c r="A183" s="291" t="str">
        <f>IF('1045Bd Stammdaten Mitarb.'!A172="","",'1045Bd Stammdaten Mitarb.'!A172)</f>
        <v/>
      </c>
      <c r="B183" s="292" t="str">
        <f>IF('1045Bd Stammdaten Mitarb.'!B172="","",'1045Bd Stammdaten Mitarb.'!B172)</f>
        <v/>
      </c>
      <c r="C183" s="292" t="str">
        <f>IF('1045Bd Stammdaten Mitarb.'!C172="","",'1045Bd Stammdaten Mitarb.'!C172)</f>
        <v/>
      </c>
      <c r="D183" s="293"/>
      <c r="E183" s="239"/>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372" t="str">
        <f t="shared" si="2"/>
        <v/>
      </c>
      <c r="AK183" s="116"/>
    </row>
    <row r="184" spans="1:37" s="65" customFormat="1" ht="30" customHeight="1">
      <c r="A184" s="291" t="str">
        <f>IF('1045Bd Stammdaten Mitarb.'!A173="","",'1045Bd Stammdaten Mitarb.'!A173)</f>
        <v/>
      </c>
      <c r="B184" s="292" t="str">
        <f>IF('1045Bd Stammdaten Mitarb.'!B173="","",'1045Bd Stammdaten Mitarb.'!B173)</f>
        <v/>
      </c>
      <c r="C184" s="292" t="str">
        <f>IF('1045Bd Stammdaten Mitarb.'!C173="","",'1045Bd Stammdaten Mitarb.'!C173)</f>
        <v/>
      </c>
      <c r="D184" s="293"/>
      <c r="E184" s="239"/>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40"/>
      <c r="AD184" s="240"/>
      <c r="AE184" s="240"/>
      <c r="AF184" s="240"/>
      <c r="AG184" s="240"/>
      <c r="AH184" s="240"/>
      <c r="AI184" s="240"/>
      <c r="AJ184" s="372" t="str">
        <f t="shared" si="2"/>
        <v/>
      </c>
      <c r="AK184" s="116"/>
    </row>
    <row r="185" spans="1:37" s="65" customFormat="1" ht="30" customHeight="1">
      <c r="A185" s="291" t="str">
        <f>IF('1045Bd Stammdaten Mitarb.'!A174="","",'1045Bd Stammdaten Mitarb.'!A174)</f>
        <v/>
      </c>
      <c r="B185" s="292" t="str">
        <f>IF('1045Bd Stammdaten Mitarb.'!B174="","",'1045Bd Stammdaten Mitarb.'!B174)</f>
        <v/>
      </c>
      <c r="C185" s="292" t="str">
        <f>IF('1045Bd Stammdaten Mitarb.'!C174="","",'1045Bd Stammdaten Mitarb.'!C174)</f>
        <v/>
      </c>
      <c r="D185" s="293"/>
      <c r="E185" s="239"/>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372" t="str">
        <f t="shared" si="2"/>
        <v/>
      </c>
      <c r="AK185" s="116"/>
    </row>
    <row r="186" spans="1:37" s="65" customFormat="1" ht="30" customHeight="1">
      <c r="A186" s="291" t="str">
        <f>IF('1045Bd Stammdaten Mitarb.'!A175="","",'1045Bd Stammdaten Mitarb.'!A175)</f>
        <v/>
      </c>
      <c r="B186" s="292" t="str">
        <f>IF('1045Bd Stammdaten Mitarb.'!B175="","",'1045Bd Stammdaten Mitarb.'!B175)</f>
        <v/>
      </c>
      <c r="C186" s="292" t="str">
        <f>IF('1045Bd Stammdaten Mitarb.'!C175="","",'1045Bd Stammdaten Mitarb.'!C175)</f>
        <v/>
      </c>
      <c r="D186" s="293"/>
      <c r="E186" s="239"/>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40"/>
      <c r="AD186" s="240"/>
      <c r="AE186" s="240"/>
      <c r="AF186" s="240"/>
      <c r="AG186" s="240"/>
      <c r="AH186" s="240"/>
      <c r="AI186" s="240"/>
      <c r="AJ186" s="372" t="str">
        <f t="shared" si="2"/>
        <v/>
      </c>
      <c r="AK186" s="116"/>
    </row>
    <row r="187" spans="1:37" s="65" customFormat="1" ht="30" customHeight="1">
      <c r="A187" s="291" t="str">
        <f>IF('1045Bd Stammdaten Mitarb.'!A176="","",'1045Bd Stammdaten Mitarb.'!A176)</f>
        <v/>
      </c>
      <c r="B187" s="292" t="str">
        <f>IF('1045Bd Stammdaten Mitarb.'!B176="","",'1045Bd Stammdaten Mitarb.'!B176)</f>
        <v/>
      </c>
      <c r="C187" s="292" t="str">
        <f>IF('1045Bd Stammdaten Mitarb.'!C176="","",'1045Bd Stammdaten Mitarb.'!C176)</f>
        <v/>
      </c>
      <c r="D187" s="293"/>
      <c r="E187" s="239"/>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40"/>
      <c r="AD187" s="240"/>
      <c r="AE187" s="240"/>
      <c r="AF187" s="240"/>
      <c r="AG187" s="240"/>
      <c r="AH187" s="240"/>
      <c r="AI187" s="240"/>
      <c r="AJ187" s="372" t="str">
        <f t="shared" si="2"/>
        <v/>
      </c>
      <c r="AK187" s="116"/>
    </row>
    <row r="188" spans="1:37" s="65" customFormat="1" ht="30" customHeight="1">
      <c r="A188" s="291" t="str">
        <f>IF('1045Bd Stammdaten Mitarb.'!A177="","",'1045Bd Stammdaten Mitarb.'!A177)</f>
        <v/>
      </c>
      <c r="B188" s="292" t="str">
        <f>IF('1045Bd Stammdaten Mitarb.'!B177="","",'1045Bd Stammdaten Mitarb.'!B177)</f>
        <v/>
      </c>
      <c r="C188" s="292" t="str">
        <f>IF('1045Bd Stammdaten Mitarb.'!C177="","",'1045Bd Stammdaten Mitarb.'!C177)</f>
        <v/>
      </c>
      <c r="D188" s="293"/>
      <c r="E188" s="239"/>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40"/>
      <c r="AD188" s="240"/>
      <c r="AE188" s="240"/>
      <c r="AF188" s="240"/>
      <c r="AG188" s="240"/>
      <c r="AH188" s="240"/>
      <c r="AI188" s="240"/>
      <c r="AJ188" s="372" t="str">
        <f t="shared" si="2"/>
        <v/>
      </c>
      <c r="AK188" s="116"/>
    </row>
    <row r="189" spans="1:37" s="65" customFormat="1" ht="30" customHeight="1">
      <c r="A189" s="291" t="str">
        <f>IF('1045Bd Stammdaten Mitarb.'!A178="","",'1045Bd Stammdaten Mitarb.'!A178)</f>
        <v/>
      </c>
      <c r="B189" s="292" t="str">
        <f>IF('1045Bd Stammdaten Mitarb.'!B178="","",'1045Bd Stammdaten Mitarb.'!B178)</f>
        <v/>
      </c>
      <c r="C189" s="292" t="str">
        <f>IF('1045Bd Stammdaten Mitarb.'!C178="","",'1045Bd Stammdaten Mitarb.'!C178)</f>
        <v/>
      </c>
      <c r="D189" s="293"/>
      <c r="E189" s="239"/>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40"/>
      <c r="AD189" s="240"/>
      <c r="AE189" s="240"/>
      <c r="AF189" s="240"/>
      <c r="AG189" s="240"/>
      <c r="AH189" s="240"/>
      <c r="AI189" s="240"/>
      <c r="AJ189" s="372" t="str">
        <f t="shared" si="2"/>
        <v/>
      </c>
      <c r="AK189" s="116"/>
    </row>
    <row r="190" spans="1:37" s="65" customFormat="1" ht="30" customHeight="1">
      <c r="A190" s="291" t="str">
        <f>IF('1045Bd Stammdaten Mitarb.'!A179="","",'1045Bd Stammdaten Mitarb.'!A179)</f>
        <v/>
      </c>
      <c r="B190" s="292" t="str">
        <f>IF('1045Bd Stammdaten Mitarb.'!B179="","",'1045Bd Stammdaten Mitarb.'!B179)</f>
        <v/>
      </c>
      <c r="C190" s="292" t="str">
        <f>IF('1045Bd Stammdaten Mitarb.'!C179="","",'1045Bd Stammdaten Mitarb.'!C179)</f>
        <v/>
      </c>
      <c r="D190" s="293"/>
      <c r="E190" s="239"/>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40"/>
      <c r="AD190" s="240"/>
      <c r="AE190" s="240"/>
      <c r="AF190" s="240"/>
      <c r="AG190" s="240"/>
      <c r="AH190" s="240"/>
      <c r="AI190" s="240"/>
      <c r="AJ190" s="372" t="str">
        <f t="shared" si="2"/>
        <v/>
      </c>
      <c r="AK190" s="116"/>
    </row>
    <row r="191" spans="1:37" s="65" customFormat="1" ht="30" customHeight="1">
      <c r="A191" s="291" t="str">
        <f>IF('1045Bd Stammdaten Mitarb.'!A180="","",'1045Bd Stammdaten Mitarb.'!A180)</f>
        <v/>
      </c>
      <c r="B191" s="292" t="str">
        <f>IF('1045Bd Stammdaten Mitarb.'!B180="","",'1045Bd Stammdaten Mitarb.'!B180)</f>
        <v/>
      </c>
      <c r="C191" s="292" t="str">
        <f>IF('1045Bd Stammdaten Mitarb.'!C180="","",'1045Bd Stammdaten Mitarb.'!C180)</f>
        <v/>
      </c>
      <c r="D191" s="293"/>
      <c r="E191" s="239"/>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40"/>
      <c r="AD191" s="240"/>
      <c r="AE191" s="240"/>
      <c r="AF191" s="240"/>
      <c r="AG191" s="240"/>
      <c r="AH191" s="240"/>
      <c r="AI191" s="240"/>
      <c r="AJ191" s="372" t="str">
        <f t="shared" si="2"/>
        <v/>
      </c>
      <c r="AK191" s="116"/>
    </row>
    <row r="192" spans="1:37" s="65" customFormat="1" ht="30" customHeight="1">
      <c r="A192" s="291" t="str">
        <f>IF('1045Bd Stammdaten Mitarb.'!A181="","",'1045Bd Stammdaten Mitarb.'!A181)</f>
        <v/>
      </c>
      <c r="B192" s="292" t="str">
        <f>IF('1045Bd Stammdaten Mitarb.'!B181="","",'1045Bd Stammdaten Mitarb.'!B181)</f>
        <v/>
      </c>
      <c r="C192" s="292" t="str">
        <f>IF('1045Bd Stammdaten Mitarb.'!C181="","",'1045Bd Stammdaten Mitarb.'!C181)</f>
        <v/>
      </c>
      <c r="D192" s="293"/>
      <c r="E192" s="239"/>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40"/>
      <c r="AD192" s="240"/>
      <c r="AE192" s="240"/>
      <c r="AF192" s="240"/>
      <c r="AG192" s="240"/>
      <c r="AH192" s="240"/>
      <c r="AI192" s="240"/>
      <c r="AJ192" s="372" t="str">
        <f t="shared" si="2"/>
        <v/>
      </c>
      <c r="AK192" s="116"/>
    </row>
    <row r="193" spans="1:37" s="65" customFormat="1" ht="30" customHeight="1">
      <c r="A193" s="291" t="str">
        <f>IF('1045Bd Stammdaten Mitarb.'!A182="","",'1045Bd Stammdaten Mitarb.'!A182)</f>
        <v/>
      </c>
      <c r="B193" s="292" t="str">
        <f>IF('1045Bd Stammdaten Mitarb.'!B182="","",'1045Bd Stammdaten Mitarb.'!B182)</f>
        <v/>
      </c>
      <c r="C193" s="292" t="str">
        <f>IF('1045Bd Stammdaten Mitarb.'!C182="","",'1045Bd Stammdaten Mitarb.'!C182)</f>
        <v/>
      </c>
      <c r="D193" s="293"/>
      <c r="E193" s="239"/>
      <c r="F193" s="240"/>
      <c r="G193" s="240"/>
      <c r="H193" s="240"/>
      <c r="I193" s="240"/>
      <c r="J193" s="240"/>
      <c r="K193" s="240"/>
      <c r="L193" s="240"/>
      <c r="M193" s="240"/>
      <c r="N193" s="240"/>
      <c r="O193" s="240"/>
      <c r="P193" s="240"/>
      <c r="Q193" s="240"/>
      <c r="R193" s="240"/>
      <c r="S193" s="240"/>
      <c r="T193" s="240"/>
      <c r="U193" s="240"/>
      <c r="V193" s="240"/>
      <c r="W193" s="240"/>
      <c r="X193" s="240"/>
      <c r="Y193" s="240"/>
      <c r="Z193" s="240"/>
      <c r="AA193" s="240"/>
      <c r="AB193" s="240"/>
      <c r="AC193" s="240"/>
      <c r="AD193" s="240"/>
      <c r="AE193" s="240"/>
      <c r="AF193" s="240"/>
      <c r="AG193" s="240"/>
      <c r="AH193" s="240"/>
      <c r="AI193" s="240"/>
      <c r="AJ193" s="372" t="str">
        <f t="shared" si="2"/>
        <v/>
      </c>
      <c r="AK193" s="116"/>
    </row>
    <row r="194" spans="1:37" s="65" customFormat="1" ht="30" customHeight="1">
      <c r="A194" s="291" t="str">
        <f>IF('1045Bd Stammdaten Mitarb.'!A183="","",'1045Bd Stammdaten Mitarb.'!A183)</f>
        <v/>
      </c>
      <c r="B194" s="292" t="str">
        <f>IF('1045Bd Stammdaten Mitarb.'!B183="","",'1045Bd Stammdaten Mitarb.'!B183)</f>
        <v/>
      </c>
      <c r="C194" s="292" t="str">
        <f>IF('1045Bd Stammdaten Mitarb.'!C183="","",'1045Bd Stammdaten Mitarb.'!C183)</f>
        <v/>
      </c>
      <c r="D194" s="293"/>
      <c r="E194" s="239"/>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40"/>
      <c r="AD194" s="240"/>
      <c r="AE194" s="240"/>
      <c r="AF194" s="240"/>
      <c r="AG194" s="240"/>
      <c r="AH194" s="240"/>
      <c r="AI194" s="240"/>
      <c r="AJ194" s="372" t="str">
        <f t="shared" si="2"/>
        <v/>
      </c>
      <c r="AK194" s="116"/>
    </row>
    <row r="195" spans="1:37" s="65" customFormat="1" ht="30" customHeight="1">
      <c r="A195" s="291" t="str">
        <f>IF('1045Bd Stammdaten Mitarb.'!A184="","",'1045Bd Stammdaten Mitarb.'!A184)</f>
        <v/>
      </c>
      <c r="B195" s="292" t="str">
        <f>IF('1045Bd Stammdaten Mitarb.'!B184="","",'1045Bd Stammdaten Mitarb.'!B184)</f>
        <v/>
      </c>
      <c r="C195" s="292" t="str">
        <f>IF('1045Bd Stammdaten Mitarb.'!C184="","",'1045Bd Stammdaten Mitarb.'!C184)</f>
        <v/>
      </c>
      <c r="D195" s="293"/>
      <c r="E195" s="239"/>
      <c r="F195" s="240"/>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40"/>
      <c r="AD195" s="240"/>
      <c r="AE195" s="240"/>
      <c r="AF195" s="240"/>
      <c r="AG195" s="240"/>
      <c r="AH195" s="240"/>
      <c r="AI195" s="240"/>
      <c r="AJ195" s="372" t="str">
        <f t="shared" si="2"/>
        <v/>
      </c>
      <c r="AK195" s="116"/>
    </row>
    <row r="196" spans="1:37" s="65" customFormat="1" ht="30" customHeight="1">
      <c r="A196" s="291" t="str">
        <f>IF('1045Bd Stammdaten Mitarb.'!A185="","",'1045Bd Stammdaten Mitarb.'!A185)</f>
        <v/>
      </c>
      <c r="B196" s="292" t="str">
        <f>IF('1045Bd Stammdaten Mitarb.'!B185="","",'1045Bd Stammdaten Mitarb.'!B185)</f>
        <v/>
      </c>
      <c r="C196" s="292" t="str">
        <f>IF('1045Bd Stammdaten Mitarb.'!C185="","",'1045Bd Stammdaten Mitarb.'!C185)</f>
        <v/>
      </c>
      <c r="D196" s="293"/>
      <c r="E196" s="239"/>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40"/>
      <c r="AD196" s="240"/>
      <c r="AE196" s="240"/>
      <c r="AF196" s="240"/>
      <c r="AG196" s="240"/>
      <c r="AH196" s="240"/>
      <c r="AI196" s="240"/>
      <c r="AJ196" s="372" t="str">
        <f t="shared" si="2"/>
        <v/>
      </c>
      <c r="AK196" s="116"/>
    </row>
    <row r="197" spans="1:37" s="65" customFormat="1" ht="30" customHeight="1">
      <c r="A197" s="291" t="str">
        <f>IF('1045Bd Stammdaten Mitarb.'!A186="","",'1045Bd Stammdaten Mitarb.'!A186)</f>
        <v/>
      </c>
      <c r="B197" s="292" t="str">
        <f>IF('1045Bd Stammdaten Mitarb.'!B186="","",'1045Bd Stammdaten Mitarb.'!B186)</f>
        <v/>
      </c>
      <c r="C197" s="292" t="str">
        <f>IF('1045Bd Stammdaten Mitarb.'!C186="","",'1045Bd Stammdaten Mitarb.'!C186)</f>
        <v/>
      </c>
      <c r="D197" s="293"/>
      <c r="E197" s="239"/>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c r="AB197" s="240"/>
      <c r="AC197" s="240"/>
      <c r="AD197" s="240"/>
      <c r="AE197" s="240"/>
      <c r="AF197" s="240"/>
      <c r="AG197" s="240"/>
      <c r="AH197" s="240"/>
      <c r="AI197" s="240"/>
      <c r="AJ197" s="372" t="str">
        <f t="shared" si="2"/>
        <v/>
      </c>
      <c r="AK197" s="116"/>
    </row>
    <row r="198" spans="1:37" s="65" customFormat="1" ht="30" customHeight="1">
      <c r="A198" s="291" t="str">
        <f>IF('1045Bd Stammdaten Mitarb.'!A187="","",'1045Bd Stammdaten Mitarb.'!A187)</f>
        <v/>
      </c>
      <c r="B198" s="292" t="str">
        <f>IF('1045Bd Stammdaten Mitarb.'!B187="","",'1045Bd Stammdaten Mitarb.'!B187)</f>
        <v/>
      </c>
      <c r="C198" s="292" t="str">
        <f>IF('1045Bd Stammdaten Mitarb.'!C187="","",'1045Bd Stammdaten Mitarb.'!C187)</f>
        <v/>
      </c>
      <c r="D198" s="293"/>
      <c r="E198" s="239"/>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40"/>
      <c r="AD198" s="240"/>
      <c r="AE198" s="240"/>
      <c r="AF198" s="240"/>
      <c r="AG198" s="240"/>
      <c r="AH198" s="240"/>
      <c r="AI198" s="240"/>
      <c r="AJ198" s="372" t="str">
        <f t="shared" si="2"/>
        <v/>
      </c>
      <c r="AK198" s="116"/>
    </row>
    <row r="199" spans="1:37" s="65" customFormat="1" ht="30" customHeight="1">
      <c r="A199" s="291" t="str">
        <f>IF('1045Bd Stammdaten Mitarb.'!A188="","",'1045Bd Stammdaten Mitarb.'!A188)</f>
        <v/>
      </c>
      <c r="B199" s="292" t="str">
        <f>IF('1045Bd Stammdaten Mitarb.'!B188="","",'1045Bd Stammdaten Mitarb.'!B188)</f>
        <v/>
      </c>
      <c r="C199" s="292" t="str">
        <f>IF('1045Bd Stammdaten Mitarb.'!C188="","",'1045Bd Stammdaten Mitarb.'!C188)</f>
        <v/>
      </c>
      <c r="D199" s="293"/>
      <c r="E199" s="239"/>
      <c r="F199" s="240"/>
      <c r="G199" s="240"/>
      <c r="H199" s="240"/>
      <c r="I199" s="240"/>
      <c r="J199" s="240"/>
      <c r="K199" s="240"/>
      <c r="L199" s="240"/>
      <c r="M199" s="240"/>
      <c r="N199" s="240"/>
      <c r="O199" s="240"/>
      <c r="P199" s="240"/>
      <c r="Q199" s="240"/>
      <c r="R199" s="240"/>
      <c r="S199" s="240"/>
      <c r="T199" s="240"/>
      <c r="U199" s="240"/>
      <c r="V199" s="240"/>
      <c r="W199" s="240"/>
      <c r="X199" s="240"/>
      <c r="Y199" s="240"/>
      <c r="Z199" s="240"/>
      <c r="AA199" s="240"/>
      <c r="AB199" s="240"/>
      <c r="AC199" s="240"/>
      <c r="AD199" s="240"/>
      <c r="AE199" s="240"/>
      <c r="AF199" s="240"/>
      <c r="AG199" s="240"/>
      <c r="AH199" s="240"/>
      <c r="AI199" s="240"/>
      <c r="AJ199" s="372" t="str">
        <f t="shared" si="2"/>
        <v/>
      </c>
      <c r="AK199" s="116"/>
    </row>
    <row r="200" spans="1:37" s="65" customFormat="1" ht="30" customHeight="1">
      <c r="A200" s="291" t="str">
        <f>IF('1045Bd Stammdaten Mitarb.'!A189="","",'1045Bd Stammdaten Mitarb.'!A189)</f>
        <v/>
      </c>
      <c r="B200" s="292" t="str">
        <f>IF('1045Bd Stammdaten Mitarb.'!B189="","",'1045Bd Stammdaten Mitarb.'!B189)</f>
        <v/>
      </c>
      <c r="C200" s="292" t="str">
        <f>IF('1045Bd Stammdaten Mitarb.'!C189="","",'1045Bd Stammdaten Mitarb.'!C189)</f>
        <v/>
      </c>
      <c r="D200" s="293"/>
      <c r="E200" s="239"/>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40"/>
      <c r="AB200" s="240"/>
      <c r="AC200" s="240"/>
      <c r="AD200" s="240"/>
      <c r="AE200" s="240"/>
      <c r="AF200" s="240"/>
      <c r="AG200" s="240"/>
      <c r="AH200" s="240"/>
      <c r="AI200" s="240"/>
      <c r="AJ200" s="372" t="str">
        <f t="shared" si="2"/>
        <v/>
      </c>
      <c r="AK200" s="116"/>
    </row>
    <row r="201" spans="1:37" s="65" customFormat="1" ht="30" customHeight="1">
      <c r="A201" s="291" t="str">
        <f>IF('1045Bd Stammdaten Mitarb.'!A190="","",'1045Bd Stammdaten Mitarb.'!A190)</f>
        <v/>
      </c>
      <c r="B201" s="292" t="str">
        <f>IF('1045Bd Stammdaten Mitarb.'!B190="","",'1045Bd Stammdaten Mitarb.'!B190)</f>
        <v/>
      </c>
      <c r="C201" s="292" t="str">
        <f>IF('1045Bd Stammdaten Mitarb.'!C190="","",'1045Bd Stammdaten Mitarb.'!C190)</f>
        <v/>
      </c>
      <c r="D201" s="293"/>
      <c r="E201" s="239"/>
      <c r="F201" s="240"/>
      <c r="G201" s="240"/>
      <c r="H201" s="240"/>
      <c r="I201" s="240"/>
      <c r="J201" s="240"/>
      <c r="K201" s="240"/>
      <c r="L201" s="240"/>
      <c r="M201" s="240"/>
      <c r="N201" s="240"/>
      <c r="O201" s="240"/>
      <c r="P201" s="240"/>
      <c r="Q201" s="240"/>
      <c r="R201" s="240"/>
      <c r="S201" s="240"/>
      <c r="T201" s="240"/>
      <c r="U201" s="240"/>
      <c r="V201" s="240"/>
      <c r="W201" s="240"/>
      <c r="X201" s="240"/>
      <c r="Y201" s="240"/>
      <c r="Z201" s="240"/>
      <c r="AA201" s="240"/>
      <c r="AB201" s="240"/>
      <c r="AC201" s="240"/>
      <c r="AD201" s="240"/>
      <c r="AE201" s="240"/>
      <c r="AF201" s="240"/>
      <c r="AG201" s="240"/>
      <c r="AH201" s="240"/>
      <c r="AI201" s="240"/>
      <c r="AJ201" s="372" t="str">
        <f t="shared" si="2"/>
        <v/>
      </c>
      <c r="AK201" s="116"/>
    </row>
    <row r="202" spans="1:37" s="65" customFormat="1" ht="30" customHeight="1">
      <c r="A202" s="291" t="str">
        <f>IF('1045Bd Stammdaten Mitarb.'!A191="","",'1045Bd Stammdaten Mitarb.'!A191)</f>
        <v/>
      </c>
      <c r="B202" s="292" t="str">
        <f>IF('1045Bd Stammdaten Mitarb.'!B191="","",'1045Bd Stammdaten Mitarb.'!B191)</f>
        <v/>
      </c>
      <c r="C202" s="292" t="str">
        <f>IF('1045Bd Stammdaten Mitarb.'!C191="","",'1045Bd Stammdaten Mitarb.'!C191)</f>
        <v/>
      </c>
      <c r="D202" s="293"/>
      <c r="E202" s="239"/>
      <c r="F202" s="240"/>
      <c r="G202" s="240"/>
      <c r="H202" s="240"/>
      <c r="I202" s="240"/>
      <c r="J202" s="240"/>
      <c r="K202" s="240"/>
      <c r="L202" s="240"/>
      <c r="M202" s="240"/>
      <c r="N202" s="240"/>
      <c r="O202" s="240"/>
      <c r="P202" s="240"/>
      <c r="Q202" s="240"/>
      <c r="R202" s="240"/>
      <c r="S202" s="240"/>
      <c r="T202" s="240"/>
      <c r="U202" s="240"/>
      <c r="V202" s="240"/>
      <c r="W202" s="240"/>
      <c r="X202" s="240"/>
      <c r="Y202" s="240"/>
      <c r="Z202" s="240"/>
      <c r="AA202" s="240"/>
      <c r="AB202" s="240"/>
      <c r="AC202" s="240"/>
      <c r="AD202" s="240"/>
      <c r="AE202" s="240"/>
      <c r="AF202" s="240"/>
      <c r="AG202" s="240"/>
      <c r="AH202" s="240"/>
      <c r="AI202" s="240"/>
      <c r="AJ202" s="372" t="str">
        <f t="shared" si="2"/>
        <v/>
      </c>
      <c r="AK202" s="116"/>
    </row>
    <row r="203" spans="1:37" s="65" customFormat="1" ht="30" customHeight="1">
      <c r="A203" s="291" t="str">
        <f>IF('1045Bd Stammdaten Mitarb.'!A192="","",'1045Bd Stammdaten Mitarb.'!A192)</f>
        <v/>
      </c>
      <c r="B203" s="292" t="str">
        <f>IF('1045Bd Stammdaten Mitarb.'!B192="","",'1045Bd Stammdaten Mitarb.'!B192)</f>
        <v/>
      </c>
      <c r="C203" s="292" t="str">
        <f>IF('1045Bd Stammdaten Mitarb.'!C192="","",'1045Bd Stammdaten Mitarb.'!C192)</f>
        <v/>
      </c>
      <c r="D203" s="293"/>
      <c r="E203" s="239"/>
      <c r="F203" s="240"/>
      <c r="G203" s="240"/>
      <c r="H203" s="240"/>
      <c r="I203" s="240"/>
      <c r="J203" s="240"/>
      <c r="K203" s="240"/>
      <c r="L203" s="240"/>
      <c r="M203" s="240"/>
      <c r="N203" s="240"/>
      <c r="O203" s="240"/>
      <c r="P203" s="240"/>
      <c r="Q203" s="240"/>
      <c r="R203" s="240"/>
      <c r="S203" s="240"/>
      <c r="T203" s="240"/>
      <c r="U203" s="240"/>
      <c r="V203" s="240"/>
      <c r="W203" s="240"/>
      <c r="X203" s="240"/>
      <c r="Y203" s="240"/>
      <c r="Z203" s="240"/>
      <c r="AA203" s="240"/>
      <c r="AB203" s="240"/>
      <c r="AC203" s="240"/>
      <c r="AD203" s="240"/>
      <c r="AE203" s="240"/>
      <c r="AF203" s="240"/>
      <c r="AG203" s="240"/>
      <c r="AH203" s="240"/>
      <c r="AI203" s="240"/>
      <c r="AJ203" s="372" t="str">
        <f t="shared" si="2"/>
        <v/>
      </c>
      <c r="AK203" s="116"/>
    </row>
    <row r="204" spans="1:37" s="65" customFormat="1" ht="30" customHeight="1">
      <c r="A204" s="291" t="str">
        <f>IF('1045Bd Stammdaten Mitarb.'!A193="","",'1045Bd Stammdaten Mitarb.'!A193)</f>
        <v/>
      </c>
      <c r="B204" s="292" t="str">
        <f>IF('1045Bd Stammdaten Mitarb.'!B193="","",'1045Bd Stammdaten Mitarb.'!B193)</f>
        <v/>
      </c>
      <c r="C204" s="292" t="str">
        <f>IF('1045Bd Stammdaten Mitarb.'!C193="","",'1045Bd Stammdaten Mitarb.'!C193)</f>
        <v/>
      </c>
      <c r="D204" s="293"/>
      <c r="E204" s="239"/>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372" t="str">
        <f t="shared" si="2"/>
        <v/>
      </c>
      <c r="AK204" s="116"/>
    </row>
    <row r="205" spans="1:37" s="65" customFormat="1" ht="30" customHeight="1">
      <c r="A205" s="291" t="str">
        <f>IF('1045Bd Stammdaten Mitarb.'!A194="","",'1045Bd Stammdaten Mitarb.'!A194)</f>
        <v/>
      </c>
      <c r="B205" s="292" t="str">
        <f>IF('1045Bd Stammdaten Mitarb.'!B194="","",'1045Bd Stammdaten Mitarb.'!B194)</f>
        <v/>
      </c>
      <c r="C205" s="292" t="str">
        <f>IF('1045Bd Stammdaten Mitarb.'!C194="","",'1045Bd Stammdaten Mitarb.'!C194)</f>
        <v/>
      </c>
      <c r="D205" s="293"/>
      <c r="E205" s="239"/>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372" t="str">
        <f t="shared" si="2"/>
        <v/>
      </c>
      <c r="AK205" s="116"/>
    </row>
    <row r="206" spans="1:37" s="65" customFormat="1" ht="30" customHeight="1">
      <c r="A206" s="291" t="str">
        <f>IF('1045Bd Stammdaten Mitarb.'!A195="","",'1045Bd Stammdaten Mitarb.'!A195)</f>
        <v/>
      </c>
      <c r="B206" s="292" t="str">
        <f>IF('1045Bd Stammdaten Mitarb.'!B195="","",'1045Bd Stammdaten Mitarb.'!B195)</f>
        <v/>
      </c>
      <c r="C206" s="292" t="str">
        <f>IF('1045Bd Stammdaten Mitarb.'!C195="","",'1045Bd Stammdaten Mitarb.'!C195)</f>
        <v/>
      </c>
      <c r="D206" s="293"/>
      <c r="E206" s="239"/>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240"/>
      <c r="AB206" s="240"/>
      <c r="AC206" s="240"/>
      <c r="AD206" s="240"/>
      <c r="AE206" s="240"/>
      <c r="AF206" s="240"/>
      <c r="AG206" s="240"/>
      <c r="AH206" s="240"/>
      <c r="AI206" s="240"/>
      <c r="AJ206" s="372" t="str">
        <f t="shared" si="2"/>
        <v/>
      </c>
      <c r="AK206" s="116"/>
    </row>
    <row r="207" spans="1:37" s="65" customFormat="1" ht="30" customHeight="1">
      <c r="A207" s="291" t="str">
        <f>IF('1045Bd Stammdaten Mitarb.'!A196="","",'1045Bd Stammdaten Mitarb.'!A196)</f>
        <v/>
      </c>
      <c r="B207" s="292" t="str">
        <f>IF('1045Bd Stammdaten Mitarb.'!B196="","",'1045Bd Stammdaten Mitarb.'!B196)</f>
        <v/>
      </c>
      <c r="C207" s="292" t="str">
        <f>IF('1045Bd Stammdaten Mitarb.'!C196="","",'1045Bd Stammdaten Mitarb.'!C196)</f>
        <v/>
      </c>
      <c r="D207" s="293"/>
      <c r="E207" s="239"/>
      <c r="F207" s="240"/>
      <c r="G207" s="240"/>
      <c r="H207" s="240"/>
      <c r="I207" s="240"/>
      <c r="J207" s="240"/>
      <c r="K207" s="240"/>
      <c r="L207" s="240"/>
      <c r="M207" s="240"/>
      <c r="N207" s="240"/>
      <c r="O207" s="240"/>
      <c r="P207" s="240"/>
      <c r="Q207" s="240"/>
      <c r="R207" s="240"/>
      <c r="S207" s="240"/>
      <c r="T207" s="240"/>
      <c r="U207" s="240"/>
      <c r="V207" s="240"/>
      <c r="W207" s="240"/>
      <c r="X207" s="240"/>
      <c r="Y207" s="240"/>
      <c r="Z207" s="240"/>
      <c r="AA207" s="240"/>
      <c r="AB207" s="240"/>
      <c r="AC207" s="240"/>
      <c r="AD207" s="240"/>
      <c r="AE207" s="240"/>
      <c r="AF207" s="240"/>
      <c r="AG207" s="240"/>
      <c r="AH207" s="240"/>
      <c r="AI207" s="240"/>
      <c r="AJ207" s="372" t="str">
        <f t="shared" si="2"/>
        <v/>
      </c>
      <c r="AK207" s="116"/>
    </row>
    <row r="208" spans="1:37" s="65" customFormat="1" ht="30" customHeight="1">
      <c r="A208" s="291" t="str">
        <f>IF('1045Bd Stammdaten Mitarb.'!A197="","",'1045Bd Stammdaten Mitarb.'!A197)</f>
        <v/>
      </c>
      <c r="B208" s="292" t="str">
        <f>IF('1045Bd Stammdaten Mitarb.'!B197="","",'1045Bd Stammdaten Mitarb.'!B197)</f>
        <v/>
      </c>
      <c r="C208" s="292" t="str">
        <f>IF('1045Bd Stammdaten Mitarb.'!C197="","",'1045Bd Stammdaten Mitarb.'!C197)</f>
        <v/>
      </c>
      <c r="D208" s="293"/>
      <c r="E208" s="239"/>
      <c r="F208" s="240"/>
      <c r="G208" s="240"/>
      <c r="H208" s="240"/>
      <c r="I208" s="240"/>
      <c r="J208" s="240"/>
      <c r="K208" s="240"/>
      <c r="L208" s="240"/>
      <c r="M208" s="240"/>
      <c r="N208" s="240"/>
      <c r="O208" s="240"/>
      <c r="P208" s="240"/>
      <c r="Q208" s="240"/>
      <c r="R208" s="240"/>
      <c r="S208" s="240"/>
      <c r="T208" s="240"/>
      <c r="U208" s="240"/>
      <c r="V208" s="240"/>
      <c r="W208" s="240"/>
      <c r="X208" s="240"/>
      <c r="Y208" s="240"/>
      <c r="Z208" s="240"/>
      <c r="AA208" s="240"/>
      <c r="AB208" s="240"/>
      <c r="AC208" s="240"/>
      <c r="AD208" s="240"/>
      <c r="AE208" s="240"/>
      <c r="AF208" s="240"/>
      <c r="AG208" s="240"/>
      <c r="AH208" s="240"/>
      <c r="AI208" s="240"/>
      <c r="AJ208" s="372" t="str">
        <f t="shared" si="2"/>
        <v/>
      </c>
      <c r="AK208" s="116"/>
    </row>
    <row r="209" spans="1:37" s="65" customFormat="1" ht="30" customHeight="1">
      <c r="A209" s="291" t="str">
        <f>IF('1045Bd Stammdaten Mitarb.'!A198="","",'1045Bd Stammdaten Mitarb.'!A198)</f>
        <v/>
      </c>
      <c r="B209" s="292" t="str">
        <f>IF('1045Bd Stammdaten Mitarb.'!B198="","",'1045Bd Stammdaten Mitarb.'!B198)</f>
        <v/>
      </c>
      <c r="C209" s="292" t="str">
        <f>IF('1045Bd Stammdaten Mitarb.'!C198="","",'1045Bd Stammdaten Mitarb.'!C198)</f>
        <v/>
      </c>
      <c r="D209" s="293"/>
      <c r="E209" s="239"/>
      <c r="F209" s="240"/>
      <c r="G209" s="240"/>
      <c r="H209" s="240"/>
      <c r="I209" s="240"/>
      <c r="J209" s="240"/>
      <c r="K209" s="240"/>
      <c r="L209" s="240"/>
      <c r="M209" s="240"/>
      <c r="N209" s="240"/>
      <c r="O209" s="240"/>
      <c r="P209" s="240"/>
      <c r="Q209" s="240"/>
      <c r="R209" s="240"/>
      <c r="S209" s="240"/>
      <c r="T209" s="240"/>
      <c r="U209" s="240"/>
      <c r="V209" s="240"/>
      <c r="W209" s="240"/>
      <c r="X209" s="240"/>
      <c r="Y209" s="240"/>
      <c r="Z209" s="240"/>
      <c r="AA209" s="240"/>
      <c r="AB209" s="240"/>
      <c r="AC209" s="240"/>
      <c r="AD209" s="240"/>
      <c r="AE209" s="240"/>
      <c r="AF209" s="240"/>
      <c r="AG209" s="240"/>
      <c r="AH209" s="240"/>
      <c r="AI209" s="240"/>
      <c r="AJ209" s="372" t="str">
        <f t="shared" si="2"/>
        <v/>
      </c>
      <c r="AK209" s="116"/>
    </row>
    <row r="210" spans="1:37" s="65" customFormat="1" ht="30" customHeight="1">
      <c r="A210" s="291" t="str">
        <f>IF('1045Bd Stammdaten Mitarb.'!A199="","",'1045Bd Stammdaten Mitarb.'!A199)</f>
        <v/>
      </c>
      <c r="B210" s="292" t="str">
        <f>IF('1045Bd Stammdaten Mitarb.'!B199="","",'1045Bd Stammdaten Mitarb.'!B199)</f>
        <v/>
      </c>
      <c r="C210" s="292" t="str">
        <f>IF('1045Bd Stammdaten Mitarb.'!C199="","",'1045Bd Stammdaten Mitarb.'!C199)</f>
        <v/>
      </c>
      <c r="D210" s="293"/>
      <c r="E210" s="239"/>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40"/>
      <c r="AD210" s="240"/>
      <c r="AE210" s="240"/>
      <c r="AF210" s="240"/>
      <c r="AG210" s="240"/>
      <c r="AH210" s="240"/>
      <c r="AI210" s="240"/>
      <c r="AJ210" s="372" t="str">
        <f t="shared" si="2"/>
        <v/>
      </c>
      <c r="AK210" s="116"/>
    </row>
    <row r="211" spans="1:37" s="65" customFormat="1" ht="30" customHeight="1">
      <c r="A211" s="291" t="str">
        <f>IF('1045Bd Stammdaten Mitarb.'!A200="","",'1045Bd Stammdaten Mitarb.'!A200)</f>
        <v/>
      </c>
      <c r="B211" s="292" t="str">
        <f>IF('1045Bd Stammdaten Mitarb.'!B200="","",'1045Bd Stammdaten Mitarb.'!B200)</f>
        <v/>
      </c>
      <c r="C211" s="292" t="str">
        <f>IF('1045Bd Stammdaten Mitarb.'!C200="","",'1045Bd Stammdaten Mitarb.'!C200)</f>
        <v/>
      </c>
      <c r="D211" s="293"/>
      <c r="E211" s="239"/>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40"/>
      <c r="AD211" s="240"/>
      <c r="AE211" s="240"/>
      <c r="AF211" s="240"/>
      <c r="AG211" s="240"/>
      <c r="AH211" s="240"/>
      <c r="AI211" s="240"/>
      <c r="AJ211" s="372" t="str">
        <f t="shared" si="2"/>
        <v/>
      </c>
      <c r="AK211" s="116"/>
    </row>
    <row r="212" spans="1:37" s="65" customFormat="1" ht="30" customHeight="1">
      <c r="A212" s="291" t="str">
        <f>IF('1045Bd Stammdaten Mitarb.'!A201="","",'1045Bd Stammdaten Mitarb.'!A201)</f>
        <v/>
      </c>
      <c r="B212" s="292" t="str">
        <f>IF('1045Bd Stammdaten Mitarb.'!B201="","",'1045Bd Stammdaten Mitarb.'!B201)</f>
        <v/>
      </c>
      <c r="C212" s="292" t="str">
        <f>IF('1045Bd Stammdaten Mitarb.'!C201="","",'1045Bd Stammdaten Mitarb.'!C201)</f>
        <v/>
      </c>
      <c r="D212" s="293"/>
      <c r="E212" s="239"/>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40"/>
      <c r="AD212" s="240"/>
      <c r="AE212" s="240"/>
      <c r="AF212" s="240"/>
      <c r="AG212" s="240"/>
      <c r="AH212" s="240"/>
      <c r="AI212" s="240"/>
      <c r="AJ212" s="372" t="str">
        <f t="shared" ref="AJ212:AJ218" si="3">IF(A212="","",SUM(E212:AI212))</f>
        <v/>
      </c>
      <c r="AK212" s="116"/>
    </row>
    <row r="213" spans="1:37" s="65" customFormat="1" ht="30" customHeight="1">
      <c r="A213" s="291" t="str">
        <f>IF('1045Bd Stammdaten Mitarb.'!A202="","",'1045Bd Stammdaten Mitarb.'!A202)</f>
        <v/>
      </c>
      <c r="B213" s="292" t="str">
        <f>IF('1045Bd Stammdaten Mitarb.'!B202="","",'1045Bd Stammdaten Mitarb.'!B202)</f>
        <v/>
      </c>
      <c r="C213" s="292" t="str">
        <f>IF('1045Bd Stammdaten Mitarb.'!C202="","",'1045Bd Stammdaten Mitarb.'!C202)</f>
        <v/>
      </c>
      <c r="D213" s="293"/>
      <c r="E213" s="239"/>
      <c r="F213" s="240"/>
      <c r="G213" s="240"/>
      <c r="H213" s="240"/>
      <c r="I213" s="240"/>
      <c r="J213" s="240"/>
      <c r="K213" s="240"/>
      <c r="L213" s="240"/>
      <c r="M213" s="240"/>
      <c r="N213" s="240"/>
      <c r="O213" s="240"/>
      <c r="P213" s="240"/>
      <c r="Q213" s="240"/>
      <c r="R213" s="240"/>
      <c r="S213" s="240"/>
      <c r="T213" s="240"/>
      <c r="U213" s="240"/>
      <c r="V213" s="240"/>
      <c r="W213" s="240"/>
      <c r="X213" s="240"/>
      <c r="Y213" s="240"/>
      <c r="Z213" s="240"/>
      <c r="AA213" s="240"/>
      <c r="AB213" s="240"/>
      <c r="AC213" s="240"/>
      <c r="AD213" s="240"/>
      <c r="AE213" s="240"/>
      <c r="AF213" s="240"/>
      <c r="AG213" s="240"/>
      <c r="AH213" s="240"/>
      <c r="AI213" s="240"/>
      <c r="AJ213" s="372" t="str">
        <f t="shared" si="3"/>
        <v/>
      </c>
      <c r="AK213" s="116"/>
    </row>
    <row r="214" spans="1:37" s="65" customFormat="1" ht="30" customHeight="1">
      <c r="A214" s="291" t="str">
        <f>IF('1045Bd Stammdaten Mitarb.'!A203="","",'1045Bd Stammdaten Mitarb.'!A203)</f>
        <v/>
      </c>
      <c r="B214" s="292" t="str">
        <f>IF('1045Bd Stammdaten Mitarb.'!B203="","",'1045Bd Stammdaten Mitarb.'!B203)</f>
        <v/>
      </c>
      <c r="C214" s="292" t="str">
        <f>IF('1045Bd Stammdaten Mitarb.'!C203="","",'1045Bd Stammdaten Mitarb.'!C203)</f>
        <v/>
      </c>
      <c r="D214" s="293"/>
      <c r="E214" s="239"/>
      <c r="F214" s="240"/>
      <c r="G214" s="240"/>
      <c r="H214" s="240"/>
      <c r="I214" s="240"/>
      <c r="J214" s="240"/>
      <c r="K214" s="240"/>
      <c r="L214" s="240"/>
      <c r="M214" s="240"/>
      <c r="N214" s="240"/>
      <c r="O214" s="240"/>
      <c r="P214" s="240"/>
      <c r="Q214" s="240"/>
      <c r="R214" s="240"/>
      <c r="S214" s="240"/>
      <c r="T214" s="240"/>
      <c r="U214" s="240"/>
      <c r="V214" s="240"/>
      <c r="W214" s="240"/>
      <c r="X214" s="240"/>
      <c r="Y214" s="240"/>
      <c r="Z214" s="240"/>
      <c r="AA214" s="240"/>
      <c r="AB214" s="240"/>
      <c r="AC214" s="240"/>
      <c r="AD214" s="240"/>
      <c r="AE214" s="240"/>
      <c r="AF214" s="240"/>
      <c r="AG214" s="240"/>
      <c r="AH214" s="240"/>
      <c r="AI214" s="240"/>
      <c r="AJ214" s="372" t="str">
        <f t="shared" si="3"/>
        <v/>
      </c>
      <c r="AK214" s="116"/>
    </row>
    <row r="215" spans="1:37" s="65" customFormat="1" ht="30" customHeight="1">
      <c r="A215" s="291" t="str">
        <f>IF('1045Bd Stammdaten Mitarb.'!A204="","",'1045Bd Stammdaten Mitarb.'!A204)</f>
        <v/>
      </c>
      <c r="B215" s="292" t="str">
        <f>IF('1045Bd Stammdaten Mitarb.'!B204="","",'1045Bd Stammdaten Mitarb.'!B204)</f>
        <v/>
      </c>
      <c r="C215" s="292" t="str">
        <f>IF('1045Bd Stammdaten Mitarb.'!C204="","",'1045Bd Stammdaten Mitarb.'!C204)</f>
        <v/>
      </c>
      <c r="D215" s="293"/>
      <c r="E215" s="239"/>
      <c r="F215" s="240"/>
      <c r="G215" s="240"/>
      <c r="H215" s="240"/>
      <c r="I215" s="240"/>
      <c r="J215" s="240"/>
      <c r="K215" s="240"/>
      <c r="L215" s="240"/>
      <c r="M215" s="240"/>
      <c r="N215" s="240"/>
      <c r="O215" s="240"/>
      <c r="P215" s="240"/>
      <c r="Q215" s="240"/>
      <c r="R215" s="240"/>
      <c r="S215" s="240"/>
      <c r="T215" s="240"/>
      <c r="U215" s="240"/>
      <c r="V215" s="240"/>
      <c r="W215" s="240"/>
      <c r="X215" s="240"/>
      <c r="Y215" s="240"/>
      <c r="Z215" s="240"/>
      <c r="AA215" s="240"/>
      <c r="AB215" s="240"/>
      <c r="AC215" s="240"/>
      <c r="AD215" s="240"/>
      <c r="AE215" s="240"/>
      <c r="AF215" s="240"/>
      <c r="AG215" s="240"/>
      <c r="AH215" s="240"/>
      <c r="AI215" s="240"/>
      <c r="AJ215" s="372" t="str">
        <f t="shared" si="3"/>
        <v/>
      </c>
      <c r="AK215" s="116"/>
    </row>
    <row r="216" spans="1:37" s="65" customFormat="1" ht="30" customHeight="1">
      <c r="A216" s="291" t="str">
        <f>IF('1045Bd Stammdaten Mitarb.'!A205="","",'1045Bd Stammdaten Mitarb.'!A205)</f>
        <v/>
      </c>
      <c r="B216" s="292" t="str">
        <f>IF('1045Bd Stammdaten Mitarb.'!B205="","",'1045Bd Stammdaten Mitarb.'!B205)</f>
        <v/>
      </c>
      <c r="C216" s="292" t="str">
        <f>IF('1045Bd Stammdaten Mitarb.'!C205="","",'1045Bd Stammdaten Mitarb.'!C205)</f>
        <v/>
      </c>
      <c r="D216" s="293"/>
      <c r="E216" s="239"/>
      <c r="F216" s="240"/>
      <c r="G216" s="240"/>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40"/>
      <c r="AF216" s="240"/>
      <c r="AG216" s="240"/>
      <c r="AH216" s="240"/>
      <c r="AI216" s="240"/>
      <c r="AJ216" s="372" t="str">
        <f t="shared" si="3"/>
        <v/>
      </c>
      <c r="AK216" s="116"/>
    </row>
    <row r="217" spans="1:37" s="65" customFormat="1" ht="30" customHeight="1">
      <c r="A217" s="291" t="str">
        <f>IF('1045Bd Stammdaten Mitarb.'!A206="","",'1045Bd Stammdaten Mitarb.'!A206)</f>
        <v/>
      </c>
      <c r="B217" s="292" t="str">
        <f>IF('1045Bd Stammdaten Mitarb.'!B206="","",'1045Bd Stammdaten Mitarb.'!B206)</f>
        <v/>
      </c>
      <c r="C217" s="292" t="str">
        <f>IF('1045Bd Stammdaten Mitarb.'!C206="","",'1045Bd Stammdaten Mitarb.'!C206)</f>
        <v/>
      </c>
      <c r="D217" s="293"/>
      <c r="E217" s="239"/>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240"/>
      <c r="AD217" s="240"/>
      <c r="AE217" s="240"/>
      <c r="AF217" s="240"/>
      <c r="AG217" s="240"/>
      <c r="AH217" s="240"/>
      <c r="AI217" s="240"/>
      <c r="AJ217" s="372" t="str">
        <f t="shared" si="3"/>
        <v/>
      </c>
      <c r="AK217" s="116"/>
    </row>
    <row r="218" spans="1:37" s="65" customFormat="1" ht="30" customHeight="1">
      <c r="A218" s="291" t="str">
        <f>IF('1045Bd Stammdaten Mitarb.'!A207="","",'1045Bd Stammdaten Mitarb.'!A207)</f>
        <v/>
      </c>
      <c r="B218" s="292" t="str">
        <f>IF('1045Bd Stammdaten Mitarb.'!B207="","",'1045Bd Stammdaten Mitarb.'!B207)</f>
        <v/>
      </c>
      <c r="C218" s="292" t="str">
        <f>IF('1045Bd Stammdaten Mitarb.'!C207="","",'1045Bd Stammdaten Mitarb.'!C207)</f>
        <v/>
      </c>
      <c r="D218" s="293"/>
      <c r="E218" s="239"/>
      <c r="F218" s="240"/>
      <c r="G218" s="240"/>
      <c r="H218" s="240"/>
      <c r="I218" s="240"/>
      <c r="J218" s="240"/>
      <c r="K218" s="240"/>
      <c r="L218" s="240"/>
      <c r="M218" s="240"/>
      <c r="N218" s="240"/>
      <c r="O218" s="240"/>
      <c r="P218" s="240"/>
      <c r="Q218" s="240"/>
      <c r="R218" s="240"/>
      <c r="S218" s="240"/>
      <c r="T218" s="240"/>
      <c r="U218" s="240"/>
      <c r="V218" s="240"/>
      <c r="W218" s="240"/>
      <c r="X218" s="240"/>
      <c r="Y218" s="240"/>
      <c r="Z218" s="240"/>
      <c r="AA218" s="240"/>
      <c r="AB218" s="240"/>
      <c r="AC218" s="240"/>
      <c r="AD218" s="240"/>
      <c r="AE218" s="240"/>
      <c r="AF218" s="240"/>
      <c r="AG218" s="240"/>
      <c r="AH218" s="240"/>
      <c r="AI218" s="240"/>
      <c r="AJ218" s="372" t="str">
        <f t="shared" si="3"/>
        <v/>
      </c>
      <c r="AK218" s="116"/>
    </row>
    <row r="219" spans="1:37" ht="15"/>
  </sheetData>
  <sheetProtection algorithmName="SHA-512" hashValue="lBSxIeVKvJYh0Oz7ESG8VYQjwN559Q62Buv1Gb/4dZXMVbar3KNu0jrDoRMsWxFSgXw0tTrzk0hMnnlHpgKaPQ==" saltValue="bH8J8QLvrpKtL13R25elnQ==" spinCount="100000" sheet="1" objects="1" scenarios="1" selectLockedCells="1"/>
  <mergeCells count="8">
    <mergeCell ref="A11:B11"/>
    <mergeCell ref="C11:D11"/>
    <mergeCell ref="C2:D2"/>
    <mergeCell ref="C4:D4"/>
    <mergeCell ref="C5:D5"/>
    <mergeCell ref="C6:D6"/>
    <mergeCell ref="C7:D7"/>
    <mergeCell ref="C8:D8"/>
  </mergeCells>
  <conditionalFormatting sqref="C15">
    <cfRule type="expression" dxfId="24" priority="17" stopIfTrue="1">
      <formula>AND(I15&lt;&gt;"",I15&gt;0)</formula>
    </cfRule>
  </conditionalFormatting>
  <conditionalFormatting sqref="D13:D14">
    <cfRule type="expression" dxfId="23" priority="13" stopIfTrue="1">
      <formula>OR(D13="")</formula>
    </cfRule>
  </conditionalFormatting>
  <conditionalFormatting sqref="A13:A14">
    <cfRule type="expression" dxfId="22" priority="16" stopIfTrue="1">
      <formula>OR(A13="")</formula>
    </cfRule>
  </conditionalFormatting>
  <conditionalFormatting sqref="B13:B14">
    <cfRule type="expression" dxfId="21" priority="15" stopIfTrue="1">
      <formula>OR(B13="")</formula>
    </cfRule>
  </conditionalFormatting>
  <conditionalFormatting sqref="C13:C14">
    <cfRule type="expression" dxfId="20" priority="14" stopIfTrue="1">
      <formula>OR(C13="")</formula>
    </cfRule>
  </conditionalFormatting>
  <conditionalFormatting sqref="A20:A218">
    <cfRule type="cellIs" dxfId="19" priority="7" operator="between">
      <formula>7560000000000</formula>
      <formula>7569999999999</formula>
    </cfRule>
    <cfRule type="cellIs" dxfId="18" priority="8" operator="lessThanOrEqual">
      <formula>9999999999</formula>
    </cfRule>
  </conditionalFormatting>
  <conditionalFormatting sqref="A19">
    <cfRule type="cellIs" dxfId="17" priority="9" operator="between">
      <formula>7560000000000</formula>
      <formula>7569999999999</formula>
    </cfRule>
    <cfRule type="cellIs" dxfId="16" priority="10" operator="lessThanOrEqual">
      <formula>9999999999</formula>
    </cfRule>
  </conditionalFormatting>
  <conditionalFormatting sqref="C4:C5">
    <cfRule type="expression" dxfId="15" priority="6">
      <formula>C4=""</formula>
    </cfRule>
  </conditionalFormatting>
  <conditionalFormatting sqref="C6:C8">
    <cfRule type="expression" dxfId="14" priority="5">
      <formula>C6=""</formula>
    </cfRule>
  </conditionalFormatting>
  <conditionalFormatting sqref="E19:AI218">
    <cfRule type="expression" dxfId="13" priority="11" stopIfTrue="1">
      <formula>OR(E19="")</formula>
    </cfRule>
    <cfRule type="cellIs" dxfId="12" priority="12" operator="notBetween">
      <formula>0</formula>
      <formula>24</formula>
    </cfRule>
  </conditionalFormatting>
  <conditionalFormatting sqref="A18">
    <cfRule type="cellIs" dxfId="11" priority="3" operator="between">
      <formula>7560000000000</formula>
      <formula>7569999999999</formula>
    </cfRule>
    <cfRule type="cellIs" dxfId="10" priority="4" operator="lessThanOrEqual">
      <formula>9999999999</formula>
    </cfRule>
  </conditionalFormatting>
  <conditionalFormatting sqref="E18:AI18">
    <cfRule type="expression" dxfId="9" priority="1" stopIfTrue="1">
      <formula>OR(E18="")</formula>
    </cfRule>
    <cfRule type="cellIs" dxfId="8" priority="2" operator="notBetween">
      <formula>0</formula>
      <formula>24</formula>
    </cfRule>
  </conditionalFormatting>
  <dataValidations count="1">
    <dataValidation allowBlank="1" showDropDown="1" showInputMessage="1" showErrorMessage="1" errorTitle="Fehler:" error="Nur Stunden für halbe oder ganze Tage oder Null eintragen!" prompt="Nur Stunden für halbe oder ganze Tage oder Null eintragen." sqref="E19:AI218" xr:uid="{00000000-0002-0000-0400-000000000000}"/>
  </dataValidations>
  <pageMargins left="0.39370078740157483" right="0.51181102362204722" top="0.78740157480314965" bottom="0.78740157480314965" header="0.31496062992125984" footer="0.31496062992125984"/>
  <pageSetup paperSize="9" scale="38" fitToHeight="0" orientation="landscape" r:id="rId1"/>
  <headerFooter>
    <oddHeader>&amp;C&amp;"Arial,Fett"&amp;28Rapport</oddHeader>
    <oddFooter>&amp;L&amp;F / &amp;A&amp;RSeite &amp;P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AP212"/>
  <sheetViews>
    <sheetView showGridLines="0" zoomScale="85" zoomScaleNormal="85" zoomScaleSheetLayoutView="85" zoomScalePageLayoutView="85" workbookViewId="0">
      <selection activeCell="N3" sqref="N3"/>
    </sheetView>
  </sheetViews>
  <sheetFormatPr baseColWidth="10" defaultColWidth="0" defaultRowHeight="12.75" zeroHeight="1"/>
  <cols>
    <col min="1" max="1" width="16.7109375" style="41" customWidth="1"/>
    <col min="2" max="2" width="23.28515625" style="41" customWidth="1"/>
    <col min="3" max="3" width="20.7109375" style="320" customWidth="1"/>
    <col min="4" max="6" width="11.7109375" style="321" customWidth="1"/>
    <col min="7" max="9" width="11.7109375" style="45" customWidth="1"/>
    <col min="10" max="10" width="11.7109375" style="321" customWidth="1"/>
    <col min="11" max="12" width="11.7109375" style="45" customWidth="1"/>
    <col min="13" max="13" width="11.7109375" style="322" customWidth="1"/>
    <col min="14" max="17" width="11.7109375" style="39" customWidth="1"/>
    <col min="18" max="18" width="12.7109375" style="39" customWidth="1"/>
    <col min="19" max="19" width="11.7109375" style="39" customWidth="1"/>
    <col min="20" max="20" width="13.42578125" style="39" customWidth="1"/>
    <col min="21" max="21" width="3.42578125" style="50" customWidth="1"/>
    <col min="22" max="22" width="12.7109375" style="58" hidden="1" customWidth="1"/>
    <col min="23" max="23" width="9.7109375" style="50" hidden="1" customWidth="1"/>
    <col min="24" max="24" width="6.42578125" style="50" hidden="1" customWidth="1"/>
    <col min="25" max="25" width="7.28515625" style="50" hidden="1" customWidth="1"/>
    <col min="26" max="26" width="10.28515625" style="51" hidden="1" customWidth="1"/>
    <col min="27" max="28" width="9.28515625" style="51" hidden="1" customWidth="1"/>
    <col min="29" max="29" width="10.28515625" style="51" hidden="1" customWidth="1"/>
    <col min="30" max="31" width="12.28515625" style="12" hidden="1" customWidth="1"/>
    <col min="32" max="32" width="10.7109375" style="12" hidden="1" customWidth="1"/>
    <col min="33" max="33" width="10" style="54" hidden="1" customWidth="1"/>
    <col min="34" max="34" width="9.5703125" style="54" hidden="1" customWidth="1"/>
    <col min="35" max="36" width="10" style="12" hidden="1" customWidth="1"/>
    <col min="37" max="37" width="13.28515625" style="50" hidden="1" customWidth="1"/>
    <col min="38" max="38" width="13.28515625" style="41" hidden="1" customWidth="1"/>
    <col min="39" max="39" width="9" style="41" hidden="1" customWidth="1"/>
    <col min="40" max="40" width="9.7109375" style="41" hidden="1" customWidth="1"/>
    <col min="41" max="41" width="12.5703125" style="41" hidden="1" customWidth="1"/>
    <col min="42" max="42" width="8.28515625" style="41" hidden="1" customWidth="1"/>
    <col min="43" max="16384" width="8.5703125" style="41" hidden="1"/>
  </cols>
  <sheetData>
    <row r="1" spans="1:42" s="65" customFormat="1" ht="16.899999999999999" customHeight="1">
      <c r="B1" s="81" t="s">
        <v>309</v>
      </c>
      <c r="C1" s="415" t="str">
        <f>'1045Ad Antrag'!D6</f>
        <v xml:space="preserve"> / </v>
      </c>
      <c r="D1" s="416"/>
      <c r="E1" s="71"/>
      <c r="G1" s="70"/>
      <c r="H1" s="70"/>
      <c r="I1" s="70"/>
      <c r="J1" s="70" t="str">
        <f>Übersetzungstexte!A$167</f>
        <v/>
      </c>
      <c r="M1" s="70"/>
      <c r="Q1" s="72"/>
      <c r="V1" s="86"/>
    </row>
    <row r="2" spans="1:42" s="65" customFormat="1" ht="16.899999999999999" customHeight="1" thickBot="1">
      <c r="B2" s="82" t="s">
        <v>310</v>
      </c>
      <c r="C2" s="417" t="str">
        <f>'1045Ad Antrag'!D24</f>
        <v/>
      </c>
      <c r="D2" s="418"/>
      <c r="E2" s="71"/>
      <c r="J2" s="74"/>
      <c r="Q2" s="75"/>
      <c r="V2" s="86"/>
    </row>
    <row r="3" spans="1:42" s="32" customFormat="1" ht="49.9" customHeight="1" thickBot="1">
      <c r="D3" s="76"/>
      <c r="E3" s="76"/>
      <c r="F3" s="65"/>
      <c r="G3" s="74"/>
      <c r="H3" s="74"/>
      <c r="I3" s="74"/>
      <c r="J3" s="74"/>
      <c r="M3" s="65"/>
      <c r="N3" s="77"/>
      <c r="Q3" s="75"/>
      <c r="V3" s="76"/>
    </row>
    <row r="4" spans="1:42" s="152" customFormat="1" ht="16.899999999999999" customHeight="1">
      <c r="A4" s="174" t="s">
        <v>313</v>
      </c>
      <c r="B4" s="296"/>
      <c r="C4" s="297"/>
      <c r="D4" s="175"/>
      <c r="E4" s="175"/>
      <c r="F4" s="175"/>
      <c r="G4" s="175"/>
      <c r="H4" s="175"/>
      <c r="I4" s="175"/>
      <c r="J4" s="175"/>
      <c r="K4" s="175"/>
      <c r="L4" s="175"/>
      <c r="M4" s="175"/>
      <c r="N4" s="298"/>
      <c r="O4" s="298"/>
      <c r="P4" s="298"/>
      <c r="Q4" s="298"/>
      <c r="R4" s="298"/>
      <c r="S4" s="298"/>
      <c r="T4" s="176" t="s">
        <v>458</v>
      </c>
      <c r="U4" s="146"/>
      <c r="V4" s="299"/>
      <c r="W4" s="146"/>
      <c r="X4" s="146"/>
      <c r="Y4" s="146">
        <f>SUM(Y12:Y211)</f>
        <v>0</v>
      </c>
      <c r="Z4" s="146"/>
      <c r="AA4" s="146">
        <f>SUM(AA12:AA211)</f>
        <v>0</v>
      </c>
      <c r="AB4" s="150"/>
      <c r="AC4" s="150">
        <f>'1045Ad Antrag'!$B$29</f>
        <v>0</v>
      </c>
      <c r="AE4" s="146">
        <f t="shared" ref="AE4:AO4" si="0">SUM(AE12:AE211)</f>
        <v>0</v>
      </c>
      <c r="AF4" s="146">
        <f t="shared" si="0"/>
        <v>0</v>
      </c>
      <c r="AG4" s="146">
        <f t="shared" si="0"/>
        <v>0</v>
      </c>
      <c r="AH4" s="146">
        <f t="shared" si="0"/>
        <v>0</v>
      </c>
      <c r="AI4" s="146">
        <f t="shared" si="0"/>
        <v>0</v>
      </c>
      <c r="AJ4" s="146">
        <f t="shared" si="0"/>
        <v>0</v>
      </c>
      <c r="AK4" s="146">
        <f t="shared" si="0"/>
        <v>0</v>
      </c>
      <c r="AL4" s="146">
        <f t="shared" si="0"/>
        <v>0</v>
      </c>
      <c r="AM4" s="146">
        <f t="shared" si="0"/>
        <v>0</v>
      </c>
      <c r="AN4" s="146">
        <f t="shared" si="0"/>
        <v>0</v>
      </c>
      <c r="AO4" s="146">
        <f t="shared" si="0"/>
        <v>0</v>
      </c>
    </row>
    <row r="5" spans="1:42" s="152" customFormat="1" ht="16.899999999999999" customHeight="1">
      <c r="A5" s="177"/>
      <c r="B5" s="300" t="s">
        <v>493</v>
      </c>
      <c r="C5" s="301">
        <f>SUM(AG12:AG111)</f>
        <v>0</v>
      </c>
      <c r="D5" s="302"/>
      <c r="E5" s="302"/>
      <c r="F5" s="178" t="s">
        <v>459</v>
      </c>
      <c r="G5" s="303" t="str">
        <f>'1045Ad Antrag'!B30</f>
        <v/>
      </c>
      <c r="H5" s="302"/>
      <c r="I5" s="302"/>
      <c r="J5" s="302"/>
      <c r="K5" s="302"/>
      <c r="L5" s="304"/>
      <c r="M5" s="300" t="s">
        <v>460</v>
      </c>
      <c r="N5" s="304">
        <f>Y6</f>
        <v>0</v>
      </c>
      <c r="O5" s="300"/>
      <c r="P5" s="300"/>
      <c r="Q5" s="300"/>
      <c r="R5" s="300"/>
      <c r="S5" s="300" t="s">
        <v>316</v>
      </c>
      <c r="T5" s="305">
        <f>AF5</f>
        <v>0</v>
      </c>
      <c r="U5" s="146"/>
      <c r="V5" s="299"/>
      <c r="W5" s="146"/>
      <c r="X5" s="146"/>
      <c r="Y5" s="146"/>
      <c r="Z5" s="150"/>
      <c r="AA5" s="150"/>
      <c r="AB5" s="150"/>
      <c r="AC5" s="150"/>
      <c r="AF5" s="150">
        <f>IF(AF4=0,0,MAX((AO4)*'1045Ad Antrag'!B30,0))</f>
        <v>0</v>
      </c>
      <c r="AG5" s="179"/>
      <c r="AH5" s="179"/>
      <c r="AK5" s="146"/>
      <c r="AL5" s="160"/>
      <c r="AM5" s="150"/>
      <c r="AN5" s="150"/>
    </row>
    <row r="6" spans="1:42" s="152" customFormat="1" ht="16.899999999999999" customHeight="1" thickBot="1">
      <c r="A6" s="180"/>
      <c r="B6" s="306" t="s">
        <v>314</v>
      </c>
      <c r="C6" s="307">
        <f>SUM(AH12:AH111)</f>
        <v>0</v>
      </c>
      <c r="D6" s="308"/>
      <c r="E6" s="308"/>
      <c r="F6" s="181" t="s">
        <v>447</v>
      </c>
      <c r="G6" s="309" t="str">
        <f>'1045Ad Antrag'!B28</f>
        <v/>
      </c>
      <c r="H6" s="308"/>
      <c r="I6" s="308"/>
      <c r="J6" s="308"/>
      <c r="K6" s="308"/>
      <c r="L6" s="310"/>
      <c r="M6" s="306" t="s">
        <v>317</v>
      </c>
      <c r="N6" s="310">
        <f>'1045Ad Antrag'!B29</f>
        <v>0</v>
      </c>
      <c r="O6" s="306"/>
      <c r="P6" s="306"/>
      <c r="Q6" s="306"/>
      <c r="R6" s="306"/>
      <c r="S6" s="311" t="s">
        <v>315</v>
      </c>
      <c r="T6" s="312">
        <f>AF6</f>
        <v>0</v>
      </c>
      <c r="U6" s="146"/>
      <c r="V6" s="299"/>
      <c r="W6" s="146"/>
      <c r="X6" s="146"/>
      <c r="Y6" s="182">
        <f>IF(AI4&lt;=AJ4,0,MAX(ROUND(Y4/(AI4-AJ4),4),0))</f>
        <v>0</v>
      </c>
      <c r="Z6" s="150"/>
      <c r="AA6" s="150"/>
      <c r="AB6" s="150"/>
      <c r="AC6" s="150"/>
      <c r="AF6" s="150">
        <f>AF4+AF5</f>
        <v>0</v>
      </c>
      <c r="AG6" s="179"/>
      <c r="AH6" s="179"/>
      <c r="AK6" s="146"/>
    </row>
    <row r="7" spans="1:42" s="152" customFormat="1" ht="16.899999999999999" customHeight="1" thickBot="1">
      <c r="C7" s="313"/>
      <c r="D7" s="314"/>
      <c r="E7" s="314"/>
      <c r="F7" s="314"/>
      <c r="G7" s="149"/>
      <c r="H7" s="149"/>
      <c r="I7" s="149"/>
      <c r="J7" s="314"/>
      <c r="K7" s="149"/>
      <c r="L7" s="149"/>
      <c r="M7" s="179"/>
      <c r="N7" s="146"/>
      <c r="O7" s="146"/>
      <c r="P7" s="146"/>
      <c r="Q7" s="146"/>
      <c r="R7" s="146"/>
      <c r="S7" s="146"/>
      <c r="T7" s="146"/>
      <c r="U7" s="146"/>
      <c r="V7" s="315"/>
      <c r="W7" s="146"/>
      <c r="X7" s="146"/>
      <c r="Y7" s="182"/>
      <c r="Z7" s="150"/>
      <c r="AA7" s="150"/>
      <c r="AB7" s="150"/>
      <c r="AC7" s="150"/>
      <c r="AF7" s="150"/>
      <c r="AG7" s="179"/>
      <c r="AH7" s="179"/>
      <c r="AK7" s="146"/>
    </row>
    <row r="8" spans="1:42" s="190" customFormat="1" ht="16.899999999999999" customHeight="1" thickBot="1">
      <c r="A8" s="183" t="s">
        <v>388</v>
      </c>
      <c r="B8" s="184"/>
      <c r="C8" s="184"/>
      <c r="D8" s="183" t="s">
        <v>311</v>
      </c>
      <c r="E8" s="185">
        <f>SUM(E12:E111)</f>
        <v>0</v>
      </c>
      <c r="F8" s="185">
        <f t="shared" ref="F8:R8" si="1">SUM(F12:F111)</f>
        <v>0</v>
      </c>
      <c r="G8" s="185">
        <f t="shared" si="1"/>
        <v>0</v>
      </c>
      <c r="H8" s="185"/>
      <c r="I8" s="185"/>
      <c r="J8" s="185"/>
      <c r="K8" s="185">
        <f t="shared" si="1"/>
        <v>0</v>
      </c>
      <c r="L8" s="185"/>
      <c r="M8" s="185">
        <f t="shared" si="1"/>
        <v>0</v>
      </c>
      <c r="N8" s="185">
        <f t="shared" si="1"/>
        <v>0</v>
      </c>
      <c r="O8" s="185"/>
      <c r="P8" s="185"/>
      <c r="Q8" s="185"/>
      <c r="R8" s="185">
        <f t="shared" si="1"/>
        <v>0</v>
      </c>
      <c r="S8" s="185"/>
      <c r="T8" s="186"/>
      <c r="U8" s="187"/>
      <c r="V8" s="188"/>
      <c r="W8" s="187"/>
      <c r="X8" s="189" t="s">
        <v>231</v>
      </c>
      <c r="Y8" s="190" t="s">
        <v>236</v>
      </c>
      <c r="Z8" s="190" t="s">
        <v>232</v>
      </c>
      <c r="AA8" s="190" t="s">
        <v>233</v>
      </c>
      <c r="AB8" s="190" t="s">
        <v>234</v>
      </c>
      <c r="AC8" s="190" t="s">
        <v>237</v>
      </c>
      <c r="AD8" s="190" t="s">
        <v>238</v>
      </c>
      <c r="AF8" s="190" t="s">
        <v>239</v>
      </c>
      <c r="AI8" s="160"/>
      <c r="AJ8" s="160"/>
      <c r="AK8" s="160" t="s">
        <v>240</v>
      </c>
      <c r="AL8" s="160" t="s">
        <v>240</v>
      </c>
      <c r="AM8" s="160"/>
      <c r="AN8" s="160"/>
      <c r="AO8" s="160" t="s">
        <v>241</v>
      </c>
      <c r="AP8" s="160"/>
    </row>
    <row r="9" spans="1:42" s="64" customFormat="1" ht="26.85" customHeight="1">
      <c r="A9" s="455" t="s">
        <v>242</v>
      </c>
      <c r="B9" s="457" t="str">
        <f>Übersetzungstexte!A$122</f>
        <v>Name</v>
      </c>
      <c r="C9" s="459" t="str">
        <f>Übersetzungstexte!A$126</f>
        <v>Vorname</v>
      </c>
      <c r="D9" s="461" t="s">
        <v>307</v>
      </c>
      <c r="E9" s="463" t="s">
        <v>450</v>
      </c>
      <c r="F9" s="476" t="s">
        <v>487</v>
      </c>
      <c r="G9" s="467" t="s">
        <v>279</v>
      </c>
      <c r="H9" s="469" t="s">
        <v>340</v>
      </c>
      <c r="I9" s="470"/>
      <c r="J9" s="471"/>
      <c r="K9" s="467" t="s">
        <v>278</v>
      </c>
      <c r="L9" s="472" t="s">
        <v>277</v>
      </c>
      <c r="M9" s="474" t="s">
        <v>276</v>
      </c>
      <c r="N9" s="465" t="s">
        <v>342</v>
      </c>
      <c r="O9" s="466"/>
      <c r="P9" s="467" t="s">
        <v>382</v>
      </c>
      <c r="Q9" s="472" t="s">
        <v>273</v>
      </c>
      <c r="R9" s="482" t="s">
        <v>490</v>
      </c>
      <c r="S9" s="478" t="s">
        <v>383</v>
      </c>
      <c r="T9" s="480" t="s">
        <v>491</v>
      </c>
      <c r="U9" s="53"/>
      <c r="V9" s="87"/>
      <c r="W9" s="53"/>
      <c r="X9" s="63"/>
      <c r="AI9" s="46"/>
      <c r="AJ9" s="46"/>
      <c r="AK9" s="46"/>
      <c r="AL9" s="46"/>
      <c r="AM9" s="46"/>
      <c r="AN9" s="46"/>
      <c r="AO9" s="46"/>
      <c r="AP9" s="46"/>
    </row>
    <row r="10" spans="1:42" ht="46.5" customHeight="1">
      <c r="A10" s="456"/>
      <c r="B10" s="458"/>
      <c r="C10" s="460"/>
      <c r="D10" s="462"/>
      <c r="E10" s="464"/>
      <c r="F10" s="477"/>
      <c r="G10" s="468"/>
      <c r="H10" s="89" t="s">
        <v>488</v>
      </c>
      <c r="I10" s="90" t="s">
        <v>489</v>
      </c>
      <c r="J10" s="285" t="s">
        <v>341</v>
      </c>
      <c r="K10" s="468"/>
      <c r="L10" s="473"/>
      <c r="M10" s="475"/>
      <c r="N10" s="208">
        <v>1</v>
      </c>
      <c r="O10" s="209">
        <v>0.8</v>
      </c>
      <c r="P10" s="468"/>
      <c r="Q10" s="473"/>
      <c r="R10" s="483"/>
      <c r="S10" s="479"/>
      <c r="T10" s="481"/>
      <c r="U10" s="30"/>
      <c r="V10" s="88" t="s">
        <v>312</v>
      </c>
      <c r="W10" s="55" t="s">
        <v>306</v>
      </c>
      <c r="X10" s="30" t="s">
        <v>280</v>
      </c>
      <c r="Y10" s="55" t="s">
        <v>281</v>
      </c>
      <c r="Z10" s="55" t="s">
        <v>282</v>
      </c>
      <c r="AA10" s="56" t="s">
        <v>275</v>
      </c>
      <c r="AB10" s="56" t="s">
        <v>272</v>
      </c>
      <c r="AC10" s="56" t="s">
        <v>273</v>
      </c>
      <c r="AD10" s="57" t="s">
        <v>283</v>
      </c>
      <c r="AE10" s="57" t="s">
        <v>284</v>
      </c>
      <c r="AF10" s="56" t="s">
        <v>274</v>
      </c>
      <c r="AG10" s="57" t="s">
        <v>285</v>
      </c>
      <c r="AH10" s="57" t="s">
        <v>286</v>
      </c>
      <c r="AI10" s="57" t="s">
        <v>287</v>
      </c>
      <c r="AJ10" s="57" t="s">
        <v>288</v>
      </c>
      <c r="AK10" s="56" t="s">
        <v>291</v>
      </c>
      <c r="AL10" s="57" t="s">
        <v>290</v>
      </c>
      <c r="AM10" s="57" t="s">
        <v>289</v>
      </c>
      <c r="AN10" s="57" t="s">
        <v>292</v>
      </c>
      <c r="AO10" s="55" t="s">
        <v>293</v>
      </c>
      <c r="AP10" s="62"/>
    </row>
    <row r="11" spans="1:42" s="217" customFormat="1" ht="16.899999999999999" customHeight="1">
      <c r="A11" s="249" t="s">
        <v>455</v>
      </c>
      <c r="B11" s="250" t="s">
        <v>456</v>
      </c>
      <c r="C11" s="251" t="s">
        <v>457</v>
      </c>
      <c r="D11" s="270">
        <v>28.09</v>
      </c>
      <c r="E11" s="271">
        <v>176</v>
      </c>
      <c r="F11" s="266">
        <v>91</v>
      </c>
      <c r="G11" s="266">
        <v>8</v>
      </c>
      <c r="H11" s="267">
        <v>12</v>
      </c>
      <c r="I11" s="268">
        <v>1</v>
      </c>
      <c r="J11" s="316">
        <v>11</v>
      </c>
      <c r="K11" s="271">
        <v>66</v>
      </c>
      <c r="L11" s="269">
        <v>5</v>
      </c>
      <c r="M11" s="270">
        <v>61</v>
      </c>
      <c r="N11" s="317">
        <v>1713.49</v>
      </c>
      <c r="O11" s="316">
        <v>1370.79</v>
      </c>
      <c r="P11" s="271">
        <v>0</v>
      </c>
      <c r="Q11" s="269">
        <v>179.78</v>
      </c>
      <c r="R11" s="270">
        <v>1191.02</v>
      </c>
      <c r="S11" s="271">
        <v>109.66</v>
      </c>
      <c r="T11" s="272">
        <v>1300.68</v>
      </c>
      <c r="U11" s="252"/>
      <c r="V11" s="253"/>
      <c r="W11" s="253"/>
      <c r="X11" s="252"/>
      <c r="Y11" s="252"/>
      <c r="Z11" s="254"/>
      <c r="AA11" s="254"/>
      <c r="AB11" s="254"/>
      <c r="AC11" s="254"/>
      <c r="AD11" s="254"/>
      <c r="AE11" s="254"/>
      <c r="AF11" s="254"/>
      <c r="AG11" s="213"/>
      <c r="AH11" s="255"/>
      <c r="AI11" s="254"/>
      <c r="AJ11" s="254"/>
      <c r="AK11" s="253"/>
      <c r="AL11" s="216"/>
      <c r="AM11" s="254"/>
      <c r="AN11" s="254"/>
      <c r="AO11" s="254"/>
    </row>
    <row r="12" spans="1:42" s="152" customFormat="1" ht="16.899999999999999" customHeight="1">
      <c r="A12" s="191" t="str">
        <f>IF('1045Bd Stammdaten Mitarb.'!A8="","",'1045Bd Stammdaten Mitarb.'!A8)</f>
        <v/>
      </c>
      <c r="B12" s="192" t="str">
        <f>IF('1045Bd Stammdaten Mitarb.'!B8="","",'1045Bd Stammdaten Mitarb.'!B8)</f>
        <v/>
      </c>
      <c r="C12" s="193" t="str">
        <f>IF('1045Bd Stammdaten Mitarb.'!C8="","",'1045Bd Stammdaten Mitarb.'!C8)</f>
        <v/>
      </c>
      <c r="D12" s="277" t="str">
        <f>IF('1045Bd Stammdaten Mitarb.'!AF8="","",IF('1045Bd Stammdaten Mitarb.'!AF8*E12&gt;'1045Ad Antrag'!$B$28,'1045Ad Antrag'!$B$28/E12,'1045Bd Stammdaten Mitarb.'!AF8))</f>
        <v/>
      </c>
      <c r="E12" s="278" t="str">
        <f>IF('1045Bd Stammdaten Mitarb.'!M8="","",'1045Bd Stammdaten Mitarb.'!M8)</f>
        <v/>
      </c>
      <c r="F12" s="273" t="str">
        <f>IF('1045Bd Stammdaten Mitarb.'!N8="","",'1045Bd Stammdaten Mitarb.'!N8)</f>
        <v/>
      </c>
      <c r="G12" s="273" t="str">
        <f>IF('1045Bd Stammdaten Mitarb.'!O8="","",'1045Bd Stammdaten Mitarb.'!O8)</f>
        <v/>
      </c>
      <c r="H12" s="274" t="str">
        <f>IF('1045Bd Stammdaten Mitarb.'!P8="","",'1045Bd Stammdaten Mitarb.'!P8)</f>
        <v/>
      </c>
      <c r="I12" s="275" t="str">
        <f>IF('1045Bd Stammdaten Mitarb.'!Q8="","",'1045Bd Stammdaten Mitarb.'!Q8)</f>
        <v/>
      </c>
      <c r="J12" s="318" t="str">
        <f>IF(A12="","",X12)</f>
        <v/>
      </c>
      <c r="K12" s="278" t="str">
        <f>Y12</f>
        <v/>
      </c>
      <c r="L12" s="276" t="str">
        <f>IF('1045Bd Stammdaten Mitarb.'!R8="","",'1045Bd Stammdaten Mitarb.'!R8)</f>
        <v/>
      </c>
      <c r="M12" s="277" t="str">
        <f>Z12</f>
        <v/>
      </c>
      <c r="N12" s="319" t="str">
        <f>AA12</f>
        <v/>
      </c>
      <c r="O12" s="318" t="str">
        <f>AB12</f>
        <v/>
      </c>
      <c r="P12" s="278" t="str">
        <f>AD12</f>
        <v/>
      </c>
      <c r="Q12" s="276" t="str">
        <f>AC12</f>
        <v/>
      </c>
      <c r="R12" s="277" t="str">
        <f>AF12</f>
        <v/>
      </c>
      <c r="S12" s="278" t="str">
        <f>IF(N12="","",MAX((N12-AE12)*'1045Ad Antrag'!$B$30,0))</f>
        <v/>
      </c>
      <c r="T12" s="279" t="str">
        <f>IF(S12="","",R12+S12)</f>
        <v/>
      </c>
      <c r="U12" s="187"/>
      <c r="V12" s="194">
        <f>'1045Bd Stammdaten Mitarb.'!L8</f>
        <v>0</v>
      </c>
      <c r="W12" s="194" t="str">
        <f>'1045Ed Abrechnung'!D12</f>
        <v/>
      </c>
      <c r="X12" s="187">
        <f>IF(AND('1045Bd Stammdaten Mitarb.'!P8="",'1045Bd Stammdaten Mitarb.'!Q8=""),0,'1045Bd Stammdaten Mitarb.'!P8-'1045Bd Stammdaten Mitarb.'!Q8)</f>
        <v>0</v>
      </c>
      <c r="Y12" s="187" t="str">
        <f>IF(OR($C12="",'1045Bd Stammdaten Mitarb.'!M8="",F12="",'1045Bd Stammdaten Mitarb.'!O8="",X12=""),"",'1045Bd Stammdaten Mitarb.'!M8-F12-'1045Bd Stammdaten Mitarb.'!O8-X12)</f>
        <v/>
      </c>
      <c r="Z12" s="150" t="str">
        <f>IF(K12="","",K12 - '1045Bd Stammdaten Mitarb.'!R8)</f>
        <v/>
      </c>
      <c r="AA12" s="150" t="str">
        <f>IF(OR($C12="",K12="",D12="",M12&lt;0),"",MAX(M12*D12,0))</f>
        <v/>
      </c>
      <c r="AB12" s="150" t="str">
        <f>IF(OR($C12="",N12=""),"",AA12*0.8)</f>
        <v/>
      </c>
      <c r="AC12" s="150" t="str">
        <f>IF(OR($C12="",D12="",N12=""),"",$AC$4/5*V12*D12*0.8)</f>
        <v/>
      </c>
      <c r="AD12" s="150" t="str">
        <f>IF(OR($C12="",K12="",N12=""),"",MAX(O12+'1045Bd Stammdaten Mitarb.'!S8-N12,0))</f>
        <v/>
      </c>
      <c r="AE12" s="150">
        <f>'1045Bd Stammdaten Mitarb.'!S8</f>
        <v>0</v>
      </c>
      <c r="AF12" s="150" t="str">
        <f>IF(OR($C12="",N12=""),"",MAX(O12-Q12-AD12,0))</f>
        <v/>
      </c>
      <c r="AG12" s="159">
        <f>IF('1045Bd Stammdaten Mitarb.'!M8="",0,1)</f>
        <v>0</v>
      </c>
      <c r="AH12" s="179">
        <f>IF(R12="",0,IF(ROUND(R12,2)&lt;=0,0,1))</f>
        <v>0</v>
      </c>
      <c r="AI12" s="150">
        <f>IF('1045Bd Stammdaten Mitarb.'!M8="",0,'1045Bd Stammdaten Mitarb.'!M8)</f>
        <v>0</v>
      </c>
      <c r="AJ12" s="150">
        <f>IF('1045Bd Stammdaten Mitarb.'!M8="",0,'1045Bd Stammdaten Mitarb.'!O8)</f>
        <v>0</v>
      </c>
      <c r="AK12" s="194">
        <f>IF('1045Bd Stammdaten Mitarb.'!U8&gt;0,AA12,0)</f>
        <v>0</v>
      </c>
      <c r="AL12" s="160">
        <f>IF('1045Bd Stammdaten Mitarb.'!U8&gt;0,'1045Bd Stammdaten Mitarb.'!S8,0)</f>
        <v>0</v>
      </c>
      <c r="AM12" s="150">
        <f>'1045Bd Stammdaten Mitarb.'!M8</f>
        <v>0</v>
      </c>
      <c r="AN12" s="150">
        <f>'1045Bd Stammdaten Mitarb.'!O8</f>
        <v>0</v>
      </c>
      <c r="AO12" s="150">
        <f>IF(AK12="",0,MAX(AK12-AL12,0))</f>
        <v>0</v>
      </c>
    </row>
    <row r="13" spans="1:42" s="152" customFormat="1" ht="16.899999999999999" customHeight="1">
      <c r="A13" s="191" t="str">
        <f>IF('1045Bd Stammdaten Mitarb.'!A9="","",'1045Bd Stammdaten Mitarb.'!A9)</f>
        <v/>
      </c>
      <c r="B13" s="192" t="str">
        <f>IF('1045Bd Stammdaten Mitarb.'!B9="","",'1045Bd Stammdaten Mitarb.'!B9)</f>
        <v/>
      </c>
      <c r="C13" s="193" t="str">
        <f>IF('1045Bd Stammdaten Mitarb.'!C9="","",'1045Bd Stammdaten Mitarb.'!C9)</f>
        <v/>
      </c>
      <c r="D13" s="277" t="str">
        <f>IF('1045Bd Stammdaten Mitarb.'!AF9="","",IF('1045Bd Stammdaten Mitarb.'!AF9*E13&gt;'1045Ad Antrag'!$B$28,'1045Ad Antrag'!$B$28/E13,'1045Bd Stammdaten Mitarb.'!AF9))</f>
        <v/>
      </c>
      <c r="E13" s="278" t="str">
        <f>IF('1045Bd Stammdaten Mitarb.'!M9="","",'1045Bd Stammdaten Mitarb.'!M9)</f>
        <v/>
      </c>
      <c r="F13" s="273" t="str">
        <f>IF('1045Bd Stammdaten Mitarb.'!N9="","",'1045Bd Stammdaten Mitarb.'!N9)</f>
        <v/>
      </c>
      <c r="G13" s="273" t="str">
        <f>IF('1045Bd Stammdaten Mitarb.'!O9="","",'1045Bd Stammdaten Mitarb.'!O9)</f>
        <v/>
      </c>
      <c r="H13" s="274" t="str">
        <f>IF('1045Bd Stammdaten Mitarb.'!P9="","",'1045Bd Stammdaten Mitarb.'!P9)</f>
        <v/>
      </c>
      <c r="I13" s="275" t="str">
        <f>IF('1045Bd Stammdaten Mitarb.'!Q9="","",'1045Bd Stammdaten Mitarb.'!Q9)</f>
        <v/>
      </c>
      <c r="J13" s="318" t="str">
        <f t="shared" ref="J13:J76" si="2">IF(A13="","",X13)</f>
        <v/>
      </c>
      <c r="K13" s="278" t="str">
        <f t="shared" ref="K13:K76" si="3">Y13</f>
        <v/>
      </c>
      <c r="L13" s="276" t="str">
        <f>IF('1045Bd Stammdaten Mitarb.'!R9="","",'1045Bd Stammdaten Mitarb.'!R9)</f>
        <v/>
      </c>
      <c r="M13" s="277" t="str">
        <f t="shared" ref="M13:M76" si="4">Z13</f>
        <v/>
      </c>
      <c r="N13" s="319" t="str">
        <f t="shared" ref="N13:N76" si="5">AA13</f>
        <v/>
      </c>
      <c r="O13" s="318" t="str">
        <f t="shared" ref="O13:O76" si="6">AB13</f>
        <v/>
      </c>
      <c r="P13" s="278" t="str">
        <f t="shared" ref="P13:P76" si="7">AD13</f>
        <v/>
      </c>
      <c r="Q13" s="276" t="str">
        <f t="shared" ref="Q13:Q76" si="8">AC13</f>
        <v/>
      </c>
      <c r="R13" s="277" t="str">
        <f t="shared" ref="R13:R76" si="9">AF13</f>
        <v/>
      </c>
      <c r="S13" s="278" t="str">
        <f>IF(N13="","",MAX((N13-AE13)*'1045Ad Antrag'!$B$30,0))</f>
        <v/>
      </c>
      <c r="T13" s="279" t="str">
        <f t="shared" ref="T13:T76" si="10">IF(S13="","",R13+S13)</f>
        <v/>
      </c>
      <c r="U13" s="187"/>
      <c r="V13" s="194">
        <f>'1045Bd Stammdaten Mitarb.'!L9</f>
        <v>0</v>
      </c>
      <c r="W13" s="194" t="str">
        <f>'1045Ed Abrechnung'!D13</f>
        <v/>
      </c>
      <c r="X13" s="187">
        <f>IF(AND('1045Bd Stammdaten Mitarb.'!P9="",'1045Bd Stammdaten Mitarb.'!Q9=""),0,'1045Bd Stammdaten Mitarb.'!P9-'1045Bd Stammdaten Mitarb.'!Q9)</f>
        <v>0</v>
      </c>
      <c r="Y13" s="187" t="str">
        <f>IF(OR($C13="",'1045Bd Stammdaten Mitarb.'!M9="",F13="",'1045Bd Stammdaten Mitarb.'!O9="",X13=""),"",'1045Bd Stammdaten Mitarb.'!M9-F13-'1045Bd Stammdaten Mitarb.'!O9-X13)</f>
        <v/>
      </c>
      <c r="Z13" s="150" t="str">
        <f>IF(K13="","",K13 - '1045Bd Stammdaten Mitarb.'!R9)</f>
        <v/>
      </c>
      <c r="AA13" s="150" t="str">
        <f t="shared" ref="AA13:AA76" si="11">IF(OR($C13="",K13="",D13="",M13&lt;0),"",MAX(M13*D13,0))</f>
        <v/>
      </c>
      <c r="AB13" s="150" t="str">
        <f t="shared" ref="AB13:AB76" si="12">IF(OR($C13="",N13=""),"",AA13*0.8)</f>
        <v/>
      </c>
      <c r="AC13" s="150" t="str">
        <f t="shared" ref="AC13:AC76" si="13">IF(OR($C13="",D13="",N13=""),"",$AC$4/5*V13*D13*0.8)</f>
        <v/>
      </c>
      <c r="AD13" s="150" t="str">
        <f>IF(OR($C13="",K13="",N13=""),"",MAX(O13+'1045Bd Stammdaten Mitarb.'!S9-N13,0))</f>
        <v/>
      </c>
      <c r="AE13" s="150">
        <f>'1045Bd Stammdaten Mitarb.'!S9</f>
        <v>0</v>
      </c>
      <c r="AF13" s="150" t="str">
        <f t="shared" ref="AF13:AF76" si="14">IF(OR($C13="",N13=""),"",MAX(O13-Q13-AD13,0))</f>
        <v/>
      </c>
      <c r="AG13" s="159">
        <f>IF('1045Bd Stammdaten Mitarb.'!M9="",0,1)</f>
        <v>0</v>
      </c>
      <c r="AH13" s="179">
        <f t="shared" ref="AH13:AH76" si="15">IF(R13="",0,IF(ROUND(R13,2)&lt;=0,0,1))</f>
        <v>0</v>
      </c>
      <c r="AI13" s="150">
        <f>IF('1045Bd Stammdaten Mitarb.'!M9="",0,'1045Bd Stammdaten Mitarb.'!M9)</f>
        <v>0</v>
      </c>
      <c r="AJ13" s="150">
        <f>IF('1045Bd Stammdaten Mitarb.'!M9="",0,'1045Bd Stammdaten Mitarb.'!O9)</f>
        <v>0</v>
      </c>
      <c r="AK13" s="194">
        <f>IF('1045Bd Stammdaten Mitarb.'!U9&gt;0,AA13,0)</f>
        <v>0</v>
      </c>
      <c r="AL13" s="160">
        <f>IF('1045Bd Stammdaten Mitarb.'!U9&gt;0,'1045Bd Stammdaten Mitarb.'!S9,0)</f>
        <v>0</v>
      </c>
      <c r="AM13" s="150">
        <f>'1045Bd Stammdaten Mitarb.'!M9</f>
        <v>0</v>
      </c>
      <c r="AN13" s="150">
        <f>'1045Bd Stammdaten Mitarb.'!O9</f>
        <v>0</v>
      </c>
      <c r="AO13" s="150">
        <f t="shared" ref="AO13:AO76" si="16">IF(AK13="",0,MAX(AK13-AL13,0))</f>
        <v>0</v>
      </c>
    </row>
    <row r="14" spans="1:42" s="152" customFormat="1" ht="16.899999999999999" customHeight="1">
      <c r="A14" s="191" t="str">
        <f>IF('1045Bd Stammdaten Mitarb.'!A10="","",'1045Bd Stammdaten Mitarb.'!A10)</f>
        <v/>
      </c>
      <c r="B14" s="192" t="str">
        <f>IF('1045Bd Stammdaten Mitarb.'!B10="","",'1045Bd Stammdaten Mitarb.'!B10)</f>
        <v/>
      </c>
      <c r="C14" s="193" t="str">
        <f>IF('1045Bd Stammdaten Mitarb.'!C10="","",'1045Bd Stammdaten Mitarb.'!C10)</f>
        <v/>
      </c>
      <c r="D14" s="277" t="str">
        <f>IF('1045Bd Stammdaten Mitarb.'!AF10="","",IF('1045Bd Stammdaten Mitarb.'!AF10*E14&gt;'1045Ad Antrag'!$B$28,'1045Ad Antrag'!$B$28/E14,'1045Bd Stammdaten Mitarb.'!AF10))</f>
        <v/>
      </c>
      <c r="E14" s="278" t="str">
        <f>IF('1045Bd Stammdaten Mitarb.'!M10="","",'1045Bd Stammdaten Mitarb.'!M10)</f>
        <v/>
      </c>
      <c r="F14" s="273" t="str">
        <f>IF('1045Bd Stammdaten Mitarb.'!N10="","",'1045Bd Stammdaten Mitarb.'!N10)</f>
        <v/>
      </c>
      <c r="G14" s="273" t="str">
        <f>IF('1045Bd Stammdaten Mitarb.'!O10="","",'1045Bd Stammdaten Mitarb.'!O10)</f>
        <v/>
      </c>
      <c r="H14" s="274" t="str">
        <f>IF('1045Bd Stammdaten Mitarb.'!P10="","",'1045Bd Stammdaten Mitarb.'!P10)</f>
        <v/>
      </c>
      <c r="I14" s="275" t="str">
        <f>IF('1045Bd Stammdaten Mitarb.'!Q10="","",'1045Bd Stammdaten Mitarb.'!Q10)</f>
        <v/>
      </c>
      <c r="J14" s="318" t="str">
        <f t="shared" si="2"/>
        <v/>
      </c>
      <c r="K14" s="278" t="str">
        <f t="shared" si="3"/>
        <v/>
      </c>
      <c r="L14" s="276" t="str">
        <f>IF('1045Bd Stammdaten Mitarb.'!R10="","",'1045Bd Stammdaten Mitarb.'!R10)</f>
        <v/>
      </c>
      <c r="M14" s="277" t="str">
        <f t="shared" si="4"/>
        <v/>
      </c>
      <c r="N14" s="319" t="str">
        <f t="shared" si="5"/>
        <v/>
      </c>
      <c r="O14" s="318" t="str">
        <f t="shared" si="6"/>
        <v/>
      </c>
      <c r="P14" s="278" t="str">
        <f t="shared" si="7"/>
        <v/>
      </c>
      <c r="Q14" s="276" t="str">
        <f t="shared" si="8"/>
        <v/>
      </c>
      <c r="R14" s="277" t="str">
        <f t="shared" si="9"/>
        <v/>
      </c>
      <c r="S14" s="278" t="str">
        <f>IF(N14="","",MAX((N14-AE14)*'1045Ad Antrag'!$B$30,0))</f>
        <v/>
      </c>
      <c r="T14" s="279" t="str">
        <f t="shared" si="10"/>
        <v/>
      </c>
      <c r="U14" s="187"/>
      <c r="V14" s="194">
        <f>'1045Bd Stammdaten Mitarb.'!L10</f>
        <v>0</v>
      </c>
      <c r="W14" s="194" t="str">
        <f>'1045Ed Abrechnung'!D14</f>
        <v/>
      </c>
      <c r="X14" s="187">
        <f>IF(AND('1045Bd Stammdaten Mitarb.'!P10="",'1045Bd Stammdaten Mitarb.'!Q10=""),0,'1045Bd Stammdaten Mitarb.'!P10-'1045Bd Stammdaten Mitarb.'!Q10)</f>
        <v>0</v>
      </c>
      <c r="Y14" s="187" t="str">
        <f>IF(OR($C14="",'1045Bd Stammdaten Mitarb.'!M10="",F14="",'1045Bd Stammdaten Mitarb.'!O10="",X14=""),"",'1045Bd Stammdaten Mitarb.'!M10-F14-'1045Bd Stammdaten Mitarb.'!O10-X14)</f>
        <v/>
      </c>
      <c r="Z14" s="150" t="str">
        <f>IF(K14="","",K14 - '1045Bd Stammdaten Mitarb.'!R10)</f>
        <v/>
      </c>
      <c r="AA14" s="150" t="str">
        <f t="shared" si="11"/>
        <v/>
      </c>
      <c r="AB14" s="150" t="str">
        <f t="shared" si="12"/>
        <v/>
      </c>
      <c r="AC14" s="150" t="str">
        <f t="shared" si="13"/>
        <v/>
      </c>
      <c r="AD14" s="150" t="str">
        <f>IF(OR($C14="",K14="",N14=""),"",MAX(O14+'1045Bd Stammdaten Mitarb.'!S10-N14,0))</f>
        <v/>
      </c>
      <c r="AE14" s="150">
        <f>'1045Bd Stammdaten Mitarb.'!S10</f>
        <v>0</v>
      </c>
      <c r="AF14" s="150" t="str">
        <f t="shared" si="14"/>
        <v/>
      </c>
      <c r="AG14" s="159">
        <f>IF('1045Bd Stammdaten Mitarb.'!M10="",0,1)</f>
        <v>0</v>
      </c>
      <c r="AH14" s="179">
        <f t="shared" si="15"/>
        <v>0</v>
      </c>
      <c r="AI14" s="150">
        <f>IF('1045Bd Stammdaten Mitarb.'!M10="",0,'1045Bd Stammdaten Mitarb.'!M10)</f>
        <v>0</v>
      </c>
      <c r="AJ14" s="150">
        <f>IF('1045Bd Stammdaten Mitarb.'!M10="",0,'1045Bd Stammdaten Mitarb.'!O10)</f>
        <v>0</v>
      </c>
      <c r="AK14" s="194">
        <f>IF('1045Bd Stammdaten Mitarb.'!U10&gt;0,AA14,0)</f>
        <v>0</v>
      </c>
      <c r="AL14" s="160">
        <f>IF('1045Bd Stammdaten Mitarb.'!U10&gt;0,'1045Bd Stammdaten Mitarb.'!S10,0)</f>
        <v>0</v>
      </c>
      <c r="AM14" s="150">
        <f>'1045Bd Stammdaten Mitarb.'!M10</f>
        <v>0</v>
      </c>
      <c r="AN14" s="150">
        <f>'1045Bd Stammdaten Mitarb.'!O10</f>
        <v>0</v>
      </c>
      <c r="AO14" s="150">
        <f t="shared" si="16"/>
        <v>0</v>
      </c>
    </row>
    <row r="15" spans="1:42" s="152" customFormat="1" ht="16.899999999999999" customHeight="1">
      <c r="A15" s="191" t="str">
        <f>IF('1045Bd Stammdaten Mitarb.'!A11="","",'1045Bd Stammdaten Mitarb.'!A11)</f>
        <v/>
      </c>
      <c r="B15" s="192" t="str">
        <f>IF('1045Bd Stammdaten Mitarb.'!B11="","",'1045Bd Stammdaten Mitarb.'!B11)</f>
        <v/>
      </c>
      <c r="C15" s="193" t="str">
        <f>IF('1045Bd Stammdaten Mitarb.'!C11="","",'1045Bd Stammdaten Mitarb.'!C11)</f>
        <v/>
      </c>
      <c r="D15" s="277" t="str">
        <f>IF('1045Bd Stammdaten Mitarb.'!AF11="","",IF('1045Bd Stammdaten Mitarb.'!AF11*E15&gt;'1045Ad Antrag'!$B$28,'1045Ad Antrag'!$B$28/E15,'1045Bd Stammdaten Mitarb.'!AF11))</f>
        <v/>
      </c>
      <c r="E15" s="278" t="str">
        <f>IF('1045Bd Stammdaten Mitarb.'!M11="","",'1045Bd Stammdaten Mitarb.'!M11)</f>
        <v/>
      </c>
      <c r="F15" s="273" t="str">
        <f>IF('1045Bd Stammdaten Mitarb.'!N11="","",'1045Bd Stammdaten Mitarb.'!N11)</f>
        <v/>
      </c>
      <c r="G15" s="273" t="str">
        <f>IF('1045Bd Stammdaten Mitarb.'!O11="","",'1045Bd Stammdaten Mitarb.'!O11)</f>
        <v/>
      </c>
      <c r="H15" s="274" t="str">
        <f>IF('1045Bd Stammdaten Mitarb.'!P11="","",'1045Bd Stammdaten Mitarb.'!P11)</f>
        <v/>
      </c>
      <c r="I15" s="275" t="str">
        <f>IF('1045Bd Stammdaten Mitarb.'!Q11="","",'1045Bd Stammdaten Mitarb.'!Q11)</f>
        <v/>
      </c>
      <c r="J15" s="318" t="str">
        <f t="shared" si="2"/>
        <v/>
      </c>
      <c r="K15" s="278" t="str">
        <f t="shared" si="3"/>
        <v/>
      </c>
      <c r="L15" s="276" t="str">
        <f>IF('1045Bd Stammdaten Mitarb.'!R11="","",'1045Bd Stammdaten Mitarb.'!R11)</f>
        <v/>
      </c>
      <c r="M15" s="277" t="str">
        <f t="shared" si="4"/>
        <v/>
      </c>
      <c r="N15" s="319" t="str">
        <f t="shared" si="5"/>
        <v/>
      </c>
      <c r="O15" s="318" t="str">
        <f t="shared" si="6"/>
        <v/>
      </c>
      <c r="P15" s="278" t="str">
        <f t="shared" si="7"/>
        <v/>
      </c>
      <c r="Q15" s="276" t="str">
        <f t="shared" si="8"/>
        <v/>
      </c>
      <c r="R15" s="277" t="str">
        <f t="shared" si="9"/>
        <v/>
      </c>
      <c r="S15" s="278" t="str">
        <f>IF(N15="","",MAX((N15-AE15)*'1045Ad Antrag'!$B$30,0))</f>
        <v/>
      </c>
      <c r="T15" s="279" t="str">
        <f t="shared" si="10"/>
        <v/>
      </c>
      <c r="U15" s="187"/>
      <c r="V15" s="194">
        <f>'1045Bd Stammdaten Mitarb.'!L11</f>
        <v>0</v>
      </c>
      <c r="W15" s="194" t="str">
        <f>'1045Ed Abrechnung'!D15</f>
        <v/>
      </c>
      <c r="X15" s="187">
        <f>IF(AND('1045Bd Stammdaten Mitarb.'!P11="",'1045Bd Stammdaten Mitarb.'!Q11=""),0,'1045Bd Stammdaten Mitarb.'!P11-'1045Bd Stammdaten Mitarb.'!Q11)</f>
        <v>0</v>
      </c>
      <c r="Y15" s="187" t="str">
        <f>IF(OR($C15="",'1045Bd Stammdaten Mitarb.'!M11="",F15="",'1045Bd Stammdaten Mitarb.'!O11="",X15=""),"",'1045Bd Stammdaten Mitarb.'!M11-F15-'1045Bd Stammdaten Mitarb.'!O11-X15)</f>
        <v/>
      </c>
      <c r="Z15" s="150" t="str">
        <f>IF(K15="","",K15 - '1045Bd Stammdaten Mitarb.'!R11)</f>
        <v/>
      </c>
      <c r="AA15" s="150" t="str">
        <f t="shared" si="11"/>
        <v/>
      </c>
      <c r="AB15" s="150" t="str">
        <f t="shared" si="12"/>
        <v/>
      </c>
      <c r="AC15" s="150" t="str">
        <f t="shared" si="13"/>
        <v/>
      </c>
      <c r="AD15" s="150" t="str">
        <f>IF(OR($C15="",K15="",N15=""),"",MAX(O15+'1045Bd Stammdaten Mitarb.'!S11-N15,0))</f>
        <v/>
      </c>
      <c r="AE15" s="150">
        <f>'1045Bd Stammdaten Mitarb.'!S11</f>
        <v>0</v>
      </c>
      <c r="AF15" s="150" t="str">
        <f t="shared" si="14"/>
        <v/>
      </c>
      <c r="AG15" s="159">
        <f>IF('1045Bd Stammdaten Mitarb.'!M11="",0,1)</f>
        <v>0</v>
      </c>
      <c r="AH15" s="179">
        <f t="shared" si="15"/>
        <v>0</v>
      </c>
      <c r="AI15" s="150">
        <f>IF('1045Bd Stammdaten Mitarb.'!M11="",0,'1045Bd Stammdaten Mitarb.'!M11)</f>
        <v>0</v>
      </c>
      <c r="AJ15" s="150">
        <f>IF('1045Bd Stammdaten Mitarb.'!M11="",0,'1045Bd Stammdaten Mitarb.'!O11)</f>
        <v>0</v>
      </c>
      <c r="AK15" s="194">
        <f>IF('1045Bd Stammdaten Mitarb.'!U11&gt;0,AA15,0)</f>
        <v>0</v>
      </c>
      <c r="AL15" s="160">
        <f>IF('1045Bd Stammdaten Mitarb.'!U11&gt;0,'1045Bd Stammdaten Mitarb.'!S11,0)</f>
        <v>0</v>
      </c>
      <c r="AM15" s="150">
        <f>'1045Bd Stammdaten Mitarb.'!M11</f>
        <v>0</v>
      </c>
      <c r="AN15" s="150">
        <f>'1045Bd Stammdaten Mitarb.'!O11</f>
        <v>0</v>
      </c>
      <c r="AO15" s="150">
        <f t="shared" si="16"/>
        <v>0</v>
      </c>
    </row>
    <row r="16" spans="1:42" s="152" customFormat="1" ht="16.899999999999999" customHeight="1">
      <c r="A16" s="191" t="str">
        <f>IF('1045Bd Stammdaten Mitarb.'!A12="","",'1045Bd Stammdaten Mitarb.'!A12)</f>
        <v/>
      </c>
      <c r="B16" s="192" t="str">
        <f>IF('1045Bd Stammdaten Mitarb.'!B12="","",'1045Bd Stammdaten Mitarb.'!B12)</f>
        <v/>
      </c>
      <c r="C16" s="193" t="str">
        <f>IF('1045Bd Stammdaten Mitarb.'!C12="","",'1045Bd Stammdaten Mitarb.'!C12)</f>
        <v/>
      </c>
      <c r="D16" s="277" t="str">
        <f>IF('1045Bd Stammdaten Mitarb.'!AF12="","",IF('1045Bd Stammdaten Mitarb.'!AF12*E16&gt;'1045Ad Antrag'!$B$28,'1045Ad Antrag'!$B$28/E16,'1045Bd Stammdaten Mitarb.'!AF12))</f>
        <v/>
      </c>
      <c r="E16" s="278" t="str">
        <f>IF('1045Bd Stammdaten Mitarb.'!M12="","",'1045Bd Stammdaten Mitarb.'!M12)</f>
        <v/>
      </c>
      <c r="F16" s="273" t="str">
        <f>IF('1045Bd Stammdaten Mitarb.'!N12="","",'1045Bd Stammdaten Mitarb.'!N12)</f>
        <v/>
      </c>
      <c r="G16" s="273" t="str">
        <f>IF('1045Bd Stammdaten Mitarb.'!O12="","",'1045Bd Stammdaten Mitarb.'!O12)</f>
        <v/>
      </c>
      <c r="H16" s="274" t="str">
        <f>IF('1045Bd Stammdaten Mitarb.'!P12="","",'1045Bd Stammdaten Mitarb.'!P12)</f>
        <v/>
      </c>
      <c r="I16" s="275" t="str">
        <f>IF('1045Bd Stammdaten Mitarb.'!Q12="","",'1045Bd Stammdaten Mitarb.'!Q12)</f>
        <v/>
      </c>
      <c r="J16" s="318" t="str">
        <f t="shared" si="2"/>
        <v/>
      </c>
      <c r="K16" s="278" t="str">
        <f t="shared" si="3"/>
        <v/>
      </c>
      <c r="L16" s="276" t="str">
        <f>IF('1045Bd Stammdaten Mitarb.'!R12="","",'1045Bd Stammdaten Mitarb.'!R12)</f>
        <v/>
      </c>
      <c r="M16" s="277" t="str">
        <f t="shared" si="4"/>
        <v/>
      </c>
      <c r="N16" s="319" t="str">
        <f t="shared" si="5"/>
        <v/>
      </c>
      <c r="O16" s="318" t="str">
        <f t="shared" si="6"/>
        <v/>
      </c>
      <c r="P16" s="278" t="str">
        <f t="shared" si="7"/>
        <v/>
      </c>
      <c r="Q16" s="276" t="str">
        <f t="shared" si="8"/>
        <v/>
      </c>
      <c r="R16" s="277" t="str">
        <f t="shared" si="9"/>
        <v/>
      </c>
      <c r="S16" s="278" t="str">
        <f>IF(N16="","",MAX((N16-AE16)*'1045Ad Antrag'!$B$30,0))</f>
        <v/>
      </c>
      <c r="T16" s="279" t="str">
        <f t="shared" si="10"/>
        <v/>
      </c>
      <c r="U16" s="187"/>
      <c r="V16" s="194">
        <f>'1045Bd Stammdaten Mitarb.'!L12</f>
        <v>0</v>
      </c>
      <c r="W16" s="194" t="str">
        <f>'1045Ed Abrechnung'!D16</f>
        <v/>
      </c>
      <c r="X16" s="187">
        <f>IF(AND('1045Bd Stammdaten Mitarb.'!P12="",'1045Bd Stammdaten Mitarb.'!Q12=""),0,'1045Bd Stammdaten Mitarb.'!P12-'1045Bd Stammdaten Mitarb.'!Q12)</f>
        <v>0</v>
      </c>
      <c r="Y16" s="187" t="str">
        <f>IF(OR($C16="",'1045Bd Stammdaten Mitarb.'!M12="",F16="",'1045Bd Stammdaten Mitarb.'!O12="",X16=""),"",'1045Bd Stammdaten Mitarb.'!M12-F16-'1045Bd Stammdaten Mitarb.'!O12-X16)</f>
        <v/>
      </c>
      <c r="Z16" s="150" t="str">
        <f>IF(K16="","",K16 - '1045Bd Stammdaten Mitarb.'!R12)</f>
        <v/>
      </c>
      <c r="AA16" s="150" t="str">
        <f t="shared" si="11"/>
        <v/>
      </c>
      <c r="AB16" s="150" t="str">
        <f t="shared" si="12"/>
        <v/>
      </c>
      <c r="AC16" s="150" t="str">
        <f t="shared" si="13"/>
        <v/>
      </c>
      <c r="AD16" s="150" t="str">
        <f>IF(OR($C16="",K16="",N16=""),"",MAX(O16+'1045Bd Stammdaten Mitarb.'!S12-N16,0))</f>
        <v/>
      </c>
      <c r="AE16" s="150">
        <f>'1045Bd Stammdaten Mitarb.'!S12</f>
        <v>0</v>
      </c>
      <c r="AF16" s="150" t="str">
        <f t="shared" si="14"/>
        <v/>
      </c>
      <c r="AG16" s="159">
        <f>IF('1045Bd Stammdaten Mitarb.'!M12="",0,1)</f>
        <v>0</v>
      </c>
      <c r="AH16" s="179">
        <f t="shared" si="15"/>
        <v>0</v>
      </c>
      <c r="AI16" s="150">
        <f>IF('1045Bd Stammdaten Mitarb.'!M12="",0,'1045Bd Stammdaten Mitarb.'!M12)</f>
        <v>0</v>
      </c>
      <c r="AJ16" s="150">
        <f>IF('1045Bd Stammdaten Mitarb.'!M12="",0,'1045Bd Stammdaten Mitarb.'!O12)</f>
        <v>0</v>
      </c>
      <c r="AK16" s="194">
        <f>IF('1045Bd Stammdaten Mitarb.'!U12&gt;0,AA16,0)</f>
        <v>0</v>
      </c>
      <c r="AL16" s="160">
        <f>IF('1045Bd Stammdaten Mitarb.'!U12&gt;0,'1045Bd Stammdaten Mitarb.'!S12,0)</f>
        <v>0</v>
      </c>
      <c r="AM16" s="150">
        <f>'1045Bd Stammdaten Mitarb.'!M12</f>
        <v>0</v>
      </c>
      <c r="AN16" s="150">
        <f>'1045Bd Stammdaten Mitarb.'!O12</f>
        <v>0</v>
      </c>
      <c r="AO16" s="150">
        <f t="shared" si="16"/>
        <v>0</v>
      </c>
    </row>
    <row r="17" spans="1:41" s="152" customFormat="1" ht="16.899999999999999" customHeight="1">
      <c r="A17" s="191" t="str">
        <f>IF('1045Bd Stammdaten Mitarb.'!A13="","",'1045Bd Stammdaten Mitarb.'!A13)</f>
        <v/>
      </c>
      <c r="B17" s="192" t="str">
        <f>IF('1045Bd Stammdaten Mitarb.'!B13="","",'1045Bd Stammdaten Mitarb.'!B13)</f>
        <v/>
      </c>
      <c r="C17" s="193" t="str">
        <f>IF('1045Bd Stammdaten Mitarb.'!C13="","",'1045Bd Stammdaten Mitarb.'!C13)</f>
        <v/>
      </c>
      <c r="D17" s="277" t="str">
        <f>IF('1045Bd Stammdaten Mitarb.'!AF13="","",IF('1045Bd Stammdaten Mitarb.'!AF13*E17&gt;'1045Ad Antrag'!$B$28,'1045Ad Antrag'!$B$28/E17,'1045Bd Stammdaten Mitarb.'!AF13))</f>
        <v/>
      </c>
      <c r="E17" s="278" t="str">
        <f>IF('1045Bd Stammdaten Mitarb.'!M13="","",'1045Bd Stammdaten Mitarb.'!M13)</f>
        <v/>
      </c>
      <c r="F17" s="273" t="str">
        <f>IF('1045Bd Stammdaten Mitarb.'!N13="","",'1045Bd Stammdaten Mitarb.'!N13)</f>
        <v/>
      </c>
      <c r="G17" s="273" t="str">
        <f>IF('1045Bd Stammdaten Mitarb.'!O13="","",'1045Bd Stammdaten Mitarb.'!O13)</f>
        <v/>
      </c>
      <c r="H17" s="274" t="str">
        <f>IF('1045Bd Stammdaten Mitarb.'!P13="","",'1045Bd Stammdaten Mitarb.'!P13)</f>
        <v/>
      </c>
      <c r="I17" s="275" t="str">
        <f>IF('1045Bd Stammdaten Mitarb.'!Q13="","",'1045Bd Stammdaten Mitarb.'!Q13)</f>
        <v/>
      </c>
      <c r="J17" s="318" t="str">
        <f t="shared" si="2"/>
        <v/>
      </c>
      <c r="K17" s="278" t="str">
        <f t="shared" si="3"/>
        <v/>
      </c>
      <c r="L17" s="276" t="str">
        <f>IF('1045Bd Stammdaten Mitarb.'!R13="","",'1045Bd Stammdaten Mitarb.'!R13)</f>
        <v/>
      </c>
      <c r="M17" s="277" t="str">
        <f t="shared" si="4"/>
        <v/>
      </c>
      <c r="N17" s="319" t="str">
        <f t="shared" si="5"/>
        <v/>
      </c>
      <c r="O17" s="318" t="str">
        <f t="shared" si="6"/>
        <v/>
      </c>
      <c r="P17" s="278" t="str">
        <f t="shared" si="7"/>
        <v/>
      </c>
      <c r="Q17" s="276" t="str">
        <f t="shared" si="8"/>
        <v/>
      </c>
      <c r="R17" s="277" t="str">
        <f t="shared" si="9"/>
        <v/>
      </c>
      <c r="S17" s="278" t="str">
        <f>IF(N17="","",MAX((N17-AE17)*'1045Ad Antrag'!$B$30,0))</f>
        <v/>
      </c>
      <c r="T17" s="279" t="str">
        <f t="shared" si="10"/>
        <v/>
      </c>
      <c r="U17" s="187"/>
      <c r="V17" s="194">
        <f>'1045Bd Stammdaten Mitarb.'!L13</f>
        <v>0</v>
      </c>
      <c r="W17" s="194" t="str">
        <f>'1045Ed Abrechnung'!D17</f>
        <v/>
      </c>
      <c r="X17" s="187">
        <f>IF(AND('1045Bd Stammdaten Mitarb.'!P13="",'1045Bd Stammdaten Mitarb.'!Q13=""),0,'1045Bd Stammdaten Mitarb.'!P13-'1045Bd Stammdaten Mitarb.'!Q13)</f>
        <v>0</v>
      </c>
      <c r="Y17" s="187" t="str">
        <f>IF(OR($C17="",'1045Bd Stammdaten Mitarb.'!M13="",F17="",'1045Bd Stammdaten Mitarb.'!O13="",X17=""),"",'1045Bd Stammdaten Mitarb.'!M13-F17-'1045Bd Stammdaten Mitarb.'!O13-X17)</f>
        <v/>
      </c>
      <c r="Z17" s="150" t="str">
        <f>IF(K17="","",K17 - '1045Bd Stammdaten Mitarb.'!R13)</f>
        <v/>
      </c>
      <c r="AA17" s="150" t="str">
        <f t="shared" si="11"/>
        <v/>
      </c>
      <c r="AB17" s="150" t="str">
        <f t="shared" si="12"/>
        <v/>
      </c>
      <c r="AC17" s="150" t="str">
        <f t="shared" si="13"/>
        <v/>
      </c>
      <c r="AD17" s="150" t="str">
        <f>IF(OR($C17="",K17="",N17=""),"",MAX(O17+'1045Bd Stammdaten Mitarb.'!S13-N17,0))</f>
        <v/>
      </c>
      <c r="AE17" s="150">
        <f>'1045Bd Stammdaten Mitarb.'!S13</f>
        <v>0</v>
      </c>
      <c r="AF17" s="150" t="str">
        <f t="shared" si="14"/>
        <v/>
      </c>
      <c r="AG17" s="159">
        <f>IF('1045Bd Stammdaten Mitarb.'!M13="",0,1)</f>
        <v>0</v>
      </c>
      <c r="AH17" s="179">
        <f t="shared" si="15"/>
        <v>0</v>
      </c>
      <c r="AI17" s="150">
        <f>IF('1045Bd Stammdaten Mitarb.'!M13="",0,'1045Bd Stammdaten Mitarb.'!M13)</f>
        <v>0</v>
      </c>
      <c r="AJ17" s="150">
        <f>IF('1045Bd Stammdaten Mitarb.'!M13="",0,'1045Bd Stammdaten Mitarb.'!O13)</f>
        <v>0</v>
      </c>
      <c r="AK17" s="194">
        <f>IF('1045Bd Stammdaten Mitarb.'!U13&gt;0,AA17,0)</f>
        <v>0</v>
      </c>
      <c r="AL17" s="160">
        <f>IF('1045Bd Stammdaten Mitarb.'!U13&gt;0,'1045Bd Stammdaten Mitarb.'!S13,0)</f>
        <v>0</v>
      </c>
      <c r="AM17" s="150">
        <f>'1045Bd Stammdaten Mitarb.'!M13</f>
        <v>0</v>
      </c>
      <c r="AN17" s="150">
        <f>'1045Bd Stammdaten Mitarb.'!O13</f>
        <v>0</v>
      </c>
      <c r="AO17" s="150">
        <f t="shared" si="16"/>
        <v>0</v>
      </c>
    </row>
    <row r="18" spans="1:41" s="152" customFormat="1" ht="16.899999999999999" customHeight="1">
      <c r="A18" s="191" t="str">
        <f>IF('1045Bd Stammdaten Mitarb.'!A14="","",'1045Bd Stammdaten Mitarb.'!A14)</f>
        <v/>
      </c>
      <c r="B18" s="192" t="str">
        <f>IF('1045Bd Stammdaten Mitarb.'!B14="","",'1045Bd Stammdaten Mitarb.'!B14)</f>
        <v/>
      </c>
      <c r="C18" s="193" t="str">
        <f>IF('1045Bd Stammdaten Mitarb.'!C14="","",'1045Bd Stammdaten Mitarb.'!C14)</f>
        <v/>
      </c>
      <c r="D18" s="277" t="str">
        <f>IF('1045Bd Stammdaten Mitarb.'!AF14="","",IF('1045Bd Stammdaten Mitarb.'!AF14*E18&gt;'1045Ad Antrag'!$B$28,'1045Ad Antrag'!$B$28/E18,'1045Bd Stammdaten Mitarb.'!AF14))</f>
        <v/>
      </c>
      <c r="E18" s="278" t="str">
        <f>IF('1045Bd Stammdaten Mitarb.'!M14="","",'1045Bd Stammdaten Mitarb.'!M14)</f>
        <v/>
      </c>
      <c r="F18" s="273" t="str">
        <f>IF('1045Bd Stammdaten Mitarb.'!N14="","",'1045Bd Stammdaten Mitarb.'!N14)</f>
        <v/>
      </c>
      <c r="G18" s="273" t="str">
        <f>IF('1045Bd Stammdaten Mitarb.'!O14="","",'1045Bd Stammdaten Mitarb.'!O14)</f>
        <v/>
      </c>
      <c r="H18" s="274" t="str">
        <f>IF('1045Bd Stammdaten Mitarb.'!P14="","",'1045Bd Stammdaten Mitarb.'!P14)</f>
        <v/>
      </c>
      <c r="I18" s="275" t="str">
        <f>IF('1045Bd Stammdaten Mitarb.'!Q14="","",'1045Bd Stammdaten Mitarb.'!Q14)</f>
        <v/>
      </c>
      <c r="J18" s="318" t="str">
        <f t="shared" si="2"/>
        <v/>
      </c>
      <c r="K18" s="278" t="str">
        <f t="shared" si="3"/>
        <v/>
      </c>
      <c r="L18" s="276" t="str">
        <f>IF('1045Bd Stammdaten Mitarb.'!R14="","",'1045Bd Stammdaten Mitarb.'!R14)</f>
        <v/>
      </c>
      <c r="M18" s="277" t="str">
        <f t="shared" si="4"/>
        <v/>
      </c>
      <c r="N18" s="319" t="str">
        <f t="shared" si="5"/>
        <v/>
      </c>
      <c r="O18" s="318" t="str">
        <f t="shared" si="6"/>
        <v/>
      </c>
      <c r="P18" s="278" t="str">
        <f t="shared" si="7"/>
        <v/>
      </c>
      <c r="Q18" s="276" t="str">
        <f t="shared" si="8"/>
        <v/>
      </c>
      <c r="R18" s="277" t="str">
        <f t="shared" si="9"/>
        <v/>
      </c>
      <c r="S18" s="278" t="str">
        <f>IF(N18="","",MAX((N18-AE18)*'1045Ad Antrag'!$B$30,0))</f>
        <v/>
      </c>
      <c r="T18" s="279" t="str">
        <f t="shared" si="10"/>
        <v/>
      </c>
      <c r="U18" s="187"/>
      <c r="V18" s="194">
        <f>'1045Bd Stammdaten Mitarb.'!L14</f>
        <v>0</v>
      </c>
      <c r="W18" s="194" t="str">
        <f>'1045Ed Abrechnung'!D18</f>
        <v/>
      </c>
      <c r="X18" s="187">
        <f>IF(AND('1045Bd Stammdaten Mitarb.'!P14="",'1045Bd Stammdaten Mitarb.'!Q14=""),0,'1045Bd Stammdaten Mitarb.'!P14-'1045Bd Stammdaten Mitarb.'!Q14)</f>
        <v>0</v>
      </c>
      <c r="Y18" s="187" t="str">
        <f>IF(OR($C18="",'1045Bd Stammdaten Mitarb.'!M14="",F18="",'1045Bd Stammdaten Mitarb.'!O14="",X18=""),"",'1045Bd Stammdaten Mitarb.'!M14-F18-'1045Bd Stammdaten Mitarb.'!O14-X18)</f>
        <v/>
      </c>
      <c r="Z18" s="150" t="str">
        <f>IF(K18="","",K18 - '1045Bd Stammdaten Mitarb.'!R14)</f>
        <v/>
      </c>
      <c r="AA18" s="150" t="str">
        <f t="shared" si="11"/>
        <v/>
      </c>
      <c r="AB18" s="150" t="str">
        <f t="shared" si="12"/>
        <v/>
      </c>
      <c r="AC18" s="150" t="str">
        <f t="shared" si="13"/>
        <v/>
      </c>
      <c r="AD18" s="150" t="str">
        <f>IF(OR($C18="",K18="",N18=""),"",MAX(O18+'1045Bd Stammdaten Mitarb.'!S14-N18,0))</f>
        <v/>
      </c>
      <c r="AE18" s="150">
        <f>'1045Bd Stammdaten Mitarb.'!S14</f>
        <v>0</v>
      </c>
      <c r="AF18" s="150" t="str">
        <f t="shared" si="14"/>
        <v/>
      </c>
      <c r="AG18" s="159">
        <f>IF('1045Bd Stammdaten Mitarb.'!M14="",0,1)</f>
        <v>0</v>
      </c>
      <c r="AH18" s="179">
        <f t="shared" si="15"/>
        <v>0</v>
      </c>
      <c r="AI18" s="150">
        <f>IF('1045Bd Stammdaten Mitarb.'!M14="",0,'1045Bd Stammdaten Mitarb.'!M14)</f>
        <v>0</v>
      </c>
      <c r="AJ18" s="150">
        <f>IF('1045Bd Stammdaten Mitarb.'!M14="",0,'1045Bd Stammdaten Mitarb.'!O14)</f>
        <v>0</v>
      </c>
      <c r="AK18" s="194">
        <f>IF('1045Bd Stammdaten Mitarb.'!U14&gt;0,AA18,0)</f>
        <v>0</v>
      </c>
      <c r="AL18" s="160">
        <f>IF('1045Bd Stammdaten Mitarb.'!U14&gt;0,'1045Bd Stammdaten Mitarb.'!S14,0)</f>
        <v>0</v>
      </c>
      <c r="AM18" s="150">
        <f>'1045Bd Stammdaten Mitarb.'!M14</f>
        <v>0</v>
      </c>
      <c r="AN18" s="150">
        <f>'1045Bd Stammdaten Mitarb.'!O14</f>
        <v>0</v>
      </c>
      <c r="AO18" s="150">
        <f t="shared" si="16"/>
        <v>0</v>
      </c>
    </row>
    <row r="19" spans="1:41" s="152" customFormat="1" ht="16.899999999999999" customHeight="1">
      <c r="A19" s="191" t="str">
        <f>IF('1045Bd Stammdaten Mitarb.'!A15="","",'1045Bd Stammdaten Mitarb.'!A15)</f>
        <v/>
      </c>
      <c r="B19" s="192" t="str">
        <f>IF('1045Bd Stammdaten Mitarb.'!B15="","",'1045Bd Stammdaten Mitarb.'!B15)</f>
        <v/>
      </c>
      <c r="C19" s="193" t="str">
        <f>IF('1045Bd Stammdaten Mitarb.'!C15="","",'1045Bd Stammdaten Mitarb.'!C15)</f>
        <v/>
      </c>
      <c r="D19" s="277" t="str">
        <f>IF('1045Bd Stammdaten Mitarb.'!AF15="","",IF('1045Bd Stammdaten Mitarb.'!AF15*E19&gt;'1045Ad Antrag'!$B$28,'1045Ad Antrag'!$B$28/E19,'1045Bd Stammdaten Mitarb.'!AF15))</f>
        <v/>
      </c>
      <c r="E19" s="278" t="str">
        <f>IF('1045Bd Stammdaten Mitarb.'!M15="","",'1045Bd Stammdaten Mitarb.'!M15)</f>
        <v/>
      </c>
      <c r="F19" s="273" t="str">
        <f>IF('1045Bd Stammdaten Mitarb.'!N15="","",'1045Bd Stammdaten Mitarb.'!N15)</f>
        <v/>
      </c>
      <c r="G19" s="273" t="str">
        <f>IF('1045Bd Stammdaten Mitarb.'!O15="","",'1045Bd Stammdaten Mitarb.'!O15)</f>
        <v/>
      </c>
      <c r="H19" s="274" t="str">
        <f>IF('1045Bd Stammdaten Mitarb.'!P15="","",'1045Bd Stammdaten Mitarb.'!P15)</f>
        <v/>
      </c>
      <c r="I19" s="275" t="str">
        <f>IF('1045Bd Stammdaten Mitarb.'!Q15="","",'1045Bd Stammdaten Mitarb.'!Q15)</f>
        <v/>
      </c>
      <c r="J19" s="318" t="str">
        <f t="shared" si="2"/>
        <v/>
      </c>
      <c r="K19" s="278" t="str">
        <f t="shared" si="3"/>
        <v/>
      </c>
      <c r="L19" s="276" t="str">
        <f>IF('1045Bd Stammdaten Mitarb.'!R15="","",'1045Bd Stammdaten Mitarb.'!R15)</f>
        <v/>
      </c>
      <c r="M19" s="277" t="str">
        <f t="shared" si="4"/>
        <v/>
      </c>
      <c r="N19" s="319" t="str">
        <f t="shared" si="5"/>
        <v/>
      </c>
      <c r="O19" s="318" t="str">
        <f t="shared" si="6"/>
        <v/>
      </c>
      <c r="P19" s="278" t="str">
        <f t="shared" si="7"/>
        <v/>
      </c>
      <c r="Q19" s="276" t="str">
        <f t="shared" si="8"/>
        <v/>
      </c>
      <c r="R19" s="277" t="str">
        <f t="shared" si="9"/>
        <v/>
      </c>
      <c r="S19" s="278" t="str">
        <f>IF(N19="","",MAX((N19-AE19)*'1045Ad Antrag'!$B$30,0))</f>
        <v/>
      </c>
      <c r="T19" s="279" t="str">
        <f t="shared" si="10"/>
        <v/>
      </c>
      <c r="U19" s="187"/>
      <c r="V19" s="194">
        <f>'1045Bd Stammdaten Mitarb.'!L15</f>
        <v>0</v>
      </c>
      <c r="W19" s="194" t="str">
        <f>'1045Ed Abrechnung'!D19</f>
        <v/>
      </c>
      <c r="X19" s="187">
        <f>IF(AND('1045Bd Stammdaten Mitarb.'!P15="",'1045Bd Stammdaten Mitarb.'!Q15=""),0,'1045Bd Stammdaten Mitarb.'!P15-'1045Bd Stammdaten Mitarb.'!Q15)</f>
        <v>0</v>
      </c>
      <c r="Y19" s="187" t="str">
        <f>IF(OR($C19="",'1045Bd Stammdaten Mitarb.'!M15="",F19="",'1045Bd Stammdaten Mitarb.'!O15="",X19=""),"",'1045Bd Stammdaten Mitarb.'!M15-F19-'1045Bd Stammdaten Mitarb.'!O15-X19)</f>
        <v/>
      </c>
      <c r="Z19" s="150" t="str">
        <f>IF(K19="","",K19 - '1045Bd Stammdaten Mitarb.'!R15)</f>
        <v/>
      </c>
      <c r="AA19" s="150" t="str">
        <f t="shared" si="11"/>
        <v/>
      </c>
      <c r="AB19" s="150" t="str">
        <f t="shared" si="12"/>
        <v/>
      </c>
      <c r="AC19" s="150" t="str">
        <f t="shared" si="13"/>
        <v/>
      </c>
      <c r="AD19" s="150" t="str">
        <f>IF(OR($C19="",K19="",N19=""),"",MAX(O19+'1045Bd Stammdaten Mitarb.'!S15-N19,0))</f>
        <v/>
      </c>
      <c r="AE19" s="150">
        <f>'1045Bd Stammdaten Mitarb.'!S15</f>
        <v>0</v>
      </c>
      <c r="AF19" s="150" t="str">
        <f t="shared" si="14"/>
        <v/>
      </c>
      <c r="AG19" s="159">
        <f>IF('1045Bd Stammdaten Mitarb.'!M15="",0,1)</f>
        <v>0</v>
      </c>
      <c r="AH19" s="179">
        <f t="shared" si="15"/>
        <v>0</v>
      </c>
      <c r="AI19" s="150">
        <f>IF('1045Bd Stammdaten Mitarb.'!M15="",0,'1045Bd Stammdaten Mitarb.'!M15)</f>
        <v>0</v>
      </c>
      <c r="AJ19" s="150">
        <f>IF('1045Bd Stammdaten Mitarb.'!M15="",0,'1045Bd Stammdaten Mitarb.'!O15)</f>
        <v>0</v>
      </c>
      <c r="AK19" s="194">
        <f>IF('1045Bd Stammdaten Mitarb.'!U15&gt;0,AA19,0)</f>
        <v>0</v>
      </c>
      <c r="AL19" s="160">
        <f>IF('1045Bd Stammdaten Mitarb.'!U15&gt;0,'1045Bd Stammdaten Mitarb.'!S15,0)</f>
        <v>0</v>
      </c>
      <c r="AM19" s="150">
        <f>'1045Bd Stammdaten Mitarb.'!M15</f>
        <v>0</v>
      </c>
      <c r="AN19" s="150">
        <f>'1045Bd Stammdaten Mitarb.'!O15</f>
        <v>0</v>
      </c>
      <c r="AO19" s="150">
        <f t="shared" si="16"/>
        <v>0</v>
      </c>
    </row>
    <row r="20" spans="1:41" s="152" customFormat="1" ht="16.899999999999999" customHeight="1">
      <c r="A20" s="191" t="str">
        <f>IF('1045Bd Stammdaten Mitarb.'!A16="","",'1045Bd Stammdaten Mitarb.'!A16)</f>
        <v/>
      </c>
      <c r="B20" s="192" t="str">
        <f>IF('1045Bd Stammdaten Mitarb.'!B16="","",'1045Bd Stammdaten Mitarb.'!B16)</f>
        <v/>
      </c>
      <c r="C20" s="193" t="str">
        <f>IF('1045Bd Stammdaten Mitarb.'!C16="","",'1045Bd Stammdaten Mitarb.'!C16)</f>
        <v/>
      </c>
      <c r="D20" s="277" t="str">
        <f>IF('1045Bd Stammdaten Mitarb.'!AF16="","",IF('1045Bd Stammdaten Mitarb.'!AF16*E20&gt;'1045Ad Antrag'!$B$28,'1045Ad Antrag'!$B$28/E20,'1045Bd Stammdaten Mitarb.'!AF16))</f>
        <v/>
      </c>
      <c r="E20" s="278" t="str">
        <f>IF('1045Bd Stammdaten Mitarb.'!M16="","",'1045Bd Stammdaten Mitarb.'!M16)</f>
        <v/>
      </c>
      <c r="F20" s="273" t="str">
        <f>IF('1045Bd Stammdaten Mitarb.'!N16="","",'1045Bd Stammdaten Mitarb.'!N16)</f>
        <v/>
      </c>
      <c r="G20" s="273" t="str">
        <f>IF('1045Bd Stammdaten Mitarb.'!O16="","",'1045Bd Stammdaten Mitarb.'!O16)</f>
        <v/>
      </c>
      <c r="H20" s="274" t="str">
        <f>IF('1045Bd Stammdaten Mitarb.'!P16="","",'1045Bd Stammdaten Mitarb.'!P16)</f>
        <v/>
      </c>
      <c r="I20" s="275" t="str">
        <f>IF('1045Bd Stammdaten Mitarb.'!Q16="","",'1045Bd Stammdaten Mitarb.'!Q16)</f>
        <v/>
      </c>
      <c r="J20" s="318" t="str">
        <f t="shared" si="2"/>
        <v/>
      </c>
      <c r="K20" s="278" t="str">
        <f t="shared" si="3"/>
        <v/>
      </c>
      <c r="L20" s="276" t="str">
        <f>IF('1045Bd Stammdaten Mitarb.'!R16="","",'1045Bd Stammdaten Mitarb.'!R16)</f>
        <v/>
      </c>
      <c r="M20" s="277" t="str">
        <f t="shared" si="4"/>
        <v/>
      </c>
      <c r="N20" s="319" t="str">
        <f t="shared" si="5"/>
        <v/>
      </c>
      <c r="O20" s="318" t="str">
        <f t="shared" si="6"/>
        <v/>
      </c>
      <c r="P20" s="278" t="str">
        <f t="shared" si="7"/>
        <v/>
      </c>
      <c r="Q20" s="276" t="str">
        <f t="shared" si="8"/>
        <v/>
      </c>
      <c r="R20" s="277" t="str">
        <f t="shared" si="9"/>
        <v/>
      </c>
      <c r="S20" s="278" t="str">
        <f>IF(N20="","",MAX((N20-AE20)*'1045Ad Antrag'!$B$30,0))</f>
        <v/>
      </c>
      <c r="T20" s="279" t="str">
        <f t="shared" si="10"/>
        <v/>
      </c>
      <c r="U20" s="187"/>
      <c r="V20" s="194">
        <f>'1045Bd Stammdaten Mitarb.'!L16</f>
        <v>0</v>
      </c>
      <c r="W20" s="194" t="str">
        <f>'1045Ed Abrechnung'!D20</f>
        <v/>
      </c>
      <c r="X20" s="187">
        <f>IF(AND('1045Bd Stammdaten Mitarb.'!P16="",'1045Bd Stammdaten Mitarb.'!Q16=""),0,'1045Bd Stammdaten Mitarb.'!P16-'1045Bd Stammdaten Mitarb.'!Q16)</f>
        <v>0</v>
      </c>
      <c r="Y20" s="187" t="str">
        <f>IF(OR($C20="",'1045Bd Stammdaten Mitarb.'!M16="",F20="",'1045Bd Stammdaten Mitarb.'!O16="",X20=""),"",'1045Bd Stammdaten Mitarb.'!M16-F20-'1045Bd Stammdaten Mitarb.'!O16-X20)</f>
        <v/>
      </c>
      <c r="Z20" s="150" t="str">
        <f>IF(K20="","",K20 - '1045Bd Stammdaten Mitarb.'!R16)</f>
        <v/>
      </c>
      <c r="AA20" s="150" t="str">
        <f t="shared" si="11"/>
        <v/>
      </c>
      <c r="AB20" s="150" t="str">
        <f t="shared" si="12"/>
        <v/>
      </c>
      <c r="AC20" s="150" t="str">
        <f t="shared" si="13"/>
        <v/>
      </c>
      <c r="AD20" s="150" t="str">
        <f>IF(OR($C20="",K20="",N20=""),"",MAX(O20+'1045Bd Stammdaten Mitarb.'!S16-N20,0))</f>
        <v/>
      </c>
      <c r="AE20" s="150">
        <f>'1045Bd Stammdaten Mitarb.'!S16</f>
        <v>0</v>
      </c>
      <c r="AF20" s="150" t="str">
        <f t="shared" si="14"/>
        <v/>
      </c>
      <c r="AG20" s="159">
        <f>IF('1045Bd Stammdaten Mitarb.'!M16="",0,1)</f>
        <v>0</v>
      </c>
      <c r="AH20" s="179">
        <f t="shared" si="15"/>
        <v>0</v>
      </c>
      <c r="AI20" s="150">
        <f>IF('1045Bd Stammdaten Mitarb.'!M16="",0,'1045Bd Stammdaten Mitarb.'!M16)</f>
        <v>0</v>
      </c>
      <c r="AJ20" s="150">
        <f>IF('1045Bd Stammdaten Mitarb.'!M16="",0,'1045Bd Stammdaten Mitarb.'!O16)</f>
        <v>0</v>
      </c>
      <c r="AK20" s="194">
        <f>IF('1045Bd Stammdaten Mitarb.'!U16&gt;0,AA20,0)</f>
        <v>0</v>
      </c>
      <c r="AL20" s="160">
        <f>IF('1045Bd Stammdaten Mitarb.'!U16&gt;0,'1045Bd Stammdaten Mitarb.'!S16,0)</f>
        <v>0</v>
      </c>
      <c r="AM20" s="150">
        <f>'1045Bd Stammdaten Mitarb.'!M16</f>
        <v>0</v>
      </c>
      <c r="AN20" s="150">
        <f>'1045Bd Stammdaten Mitarb.'!O16</f>
        <v>0</v>
      </c>
      <c r="AO20" s="150">
        <f t="shared" si="16"/>
        <v>0</v>
      </c>
    </row>
    <row r="21" spans="1:41" s="152" customFormat="1" ht="16.899999999999999" customHeight="1">
      <c r="A21" s="191" t="str">
        <f>IF('1045Bd Stammdaten Mitarb.'!A17="","",'1045Bd Stammdaten Mitarb.'!A17)</f>
        <v/>
      </c>
      <c r="B21" s="192" t="str">
        <f>IF('1045Bd Stammdaten Mitarb.'!B17="","",'1045Bd Stammdaten Mitarb.'!B17)</f>
        <v/>
      </c>
      <c r="C21" s="193" t="str">
        <f>IF('1045Bd Stammdaten Mitarb.'!C17="","",'1045Bd Stammdaten Mitarb.'!C17)</f>
        <v/>
      </c>
      <c r="D21" s="277" t="str">
        <f>IF('1045Bd Stammdaten Mitarb.'!AF17="","",IF('1045Bd Stammdaten Mitarb.'!AF17*E21&gt;'1045Ad Antrag'!$B$28,'1045Ad Antrag'!$B$28/E21,'1045Bd Stammdaten Mitarb.'!AF17))</f>
        <v/>
      </c>
      <c r="E21" s="278" t="str">
        <f>IF('1045Bd Stammdaten Mitarb.'!M17="","",'1045Bd Stammdaten Mitarb.'!M17)</f>
        <v/>
      </c>
      <c r="F21" s="273" t="str">
        <f>IF('1045Bd Stammdaten Mitarb.'!N17="","",'1045Bd Stammdaten Mitarb.'!N17)</f>
        <v/>
      </c>
      <c r="G21" s="273" t="str">
        <f>IF('1045Bd Stammdaten Mitarb.'!O17="","",'1045Bd Stammdaten Mitarb.'!O17)</f>
        <v/>
      </c>
      <c r="H21" s="274" t="str">
        <f>IF('1045Bd Stammdaten Mitarb.'!P17="","",'1045Bd Stammdaten Mitarb.'!P17)</f>
        <v/>
      </c>
      <c r="I21" s="275" t="str">
        <f>IF('1045Bd Stammdaten Mitarb.'!Q17="","",'1045Bd Stammdaten Mitarb.'!Q17)</f>
        <v/>
      </c>
      <c r="J21" s="318" t="str">
        <f t="shared" si="2"/>
        <v/>
      </c>
      <c r="K21" s="278" t="str">
        <f t="shared" si="3"/>
        <v/>
      </c>
      <c r="L21" s="276" t="str">
        <f>IF('1045Bd Stammdaten Mitarb.'!R17="","",'1045Bd Stammdaten Mitarb.'!R17)</f>
        <v/>
      </c>
      <c r="M21" s="277" t="str">
        <f t="shared" si="4"/>
        <v/>
      </c>
      <c r="N21" s="319" t="str">
        <f t="shared" si="5"/>
        <v/>
      </c>
      <c r="O21" s="318" t="str">
        <f t="shared" si="6"/>
        <v/>
      </c>
      <c r="P21" s="278" t="str">
        <f t="shared" si="7"/>
        <v/>
      </c>
      <c r="Q21" s="276" t="str">
        <f t="shared" si="8"/>
        <v/>
      </c>
      <c r="R21" s="277" t="str">
        <f t="shared" si="9"/>
        <v/>
      </c>
      <c r="S21" s="278" t="str">
        <f>IF(N21="","",MAX((N21-AE21)*'1045Ad Antrag'!$B$30,0))</f>
        <v/>
      </c>
      <c r="T21" s="279" t="str">
        <f t="shared" si="10"/>
        <v/>
      </c>
      <c r="U21" s="187"/>
      <c r="V21" s="194">
        <f>'1045Bd Stammdaten Mitarb.'!L17</f>
        <v>0</v>
      </c>
      <c r="W21" s="194" t="str">
        <f>'1045Ed Abrechnung'!D21</f>
        <v/>
      </c>
      <c r="X21" s="187">
        <f>IF(AND('1045Bd Stammdaten Mitarb.'!P17="",'1045Bd Stammdaten Mitarb.'!Q17=""),0,'1045Bd Stammdaten Mitarb.'!P17-'1045Bd Stammdaten Mitarb.'!Q17)</f>
        <v>0</v>
      </c>
      <c r="Y21" s="187" t="str">
        <f>IF(OR($C21="",'1045Bd Stammdaten Mitarb.'!M17="",F21="",'1045Bd Stammdaten Mitarb.'!O17="",X21=""),"",'1045Bd Stammdaten Mitarb.'!M17-F21-'1045Bd Stammdaten Mitarb.'!O17-X21)</f>
        <v/>
      </c>
      <c r="Z21" s="150" t="str">
        <f>IF(K21="","",K21 - '1045Bd Stammdaten Mitarb.'!R17)</f>
        <v/>
      </c>
      <c r="AA21" s="150" t="str">
        <f t="shared" si="11"/>
        <v/>
      </c>
      <c r="AB21" s="150" t="str">
        <f t="shared" si="12"/>
        <v/>
      </c>
      <c r="AC21" s="150" t="str">
        <f t="shared" si="13"/>
        <v/>
      </c>
      <c r="AD21" s="150" t="str">
        <f>IF(OR($C21="",K21="",N21=""),"",MAX(O21+'1045Bd Stammdaten Mitarb.'!S17-N21,0))</f>
        <v/>
      </c>
      <c r="AE21" s="150">
        <f>'1045Bd Stammdaten Mitarb.'!S17</f>
        <v>0</v>
      </c>
      <c r="AF21" s="150" t="str">
        <f t="shared" si="14"/>
        <v/>
      </c>
      <c r="AG21" s="159">
        <f>IF('1045Bd Stammdaten Mitarb.'!M17="",0,1)</f>
        <v>0</v>
      </c>
      <c r="AH21" s="179">
        <f t="shared" si="15"/>
        <v>0</v>
      </c>
      <c r="AI21" s="150">
        <f>IF('1045Bd Stammdaten Mitarb.'!M17="",0,'1045Bd Stammdaten Mitarb.'!M17)</f>
        <v>0</v>
      </c>
      <c r="AJ21" s="150">
        <f>IF('1045Bd Stammdaten Mitarb.'!M17="",0,'1045Bd Stammdaten Mitarb.'!O17)</f>
        <v>0</v>
      </c>
      <c r="AK21" s="194">
        <f>IF('1045Bd Stammdaten Mitarb.'!U17&gt;0,AA21,0)</f>
        <v>0</v>
      </c>
      <c r="AL21" s="160">
        <f>IF('1045Bd Stammdaten Mitarb.'!U17&gt;0,'1045Bd Stammdaten Mitarb.'!S17,0)</f>
        <v>0</v>
      </c>
      <c r="AM21" s="150">
        <f>'1045Bd Stammdaten Mitarb.'!M17</f>
        <v>0</v>
      </c>
      <c r="AN21" s="150">
        <f>'1045Bd Stammdaten Mitarb.'!O17</f>
        <v>0</v>
      </c>
      <c r="AO21" s="150">
        <f t="shared" si="16"/>
        <v>0</v>
      </c>
    </row>
    <row r="22" spans="1:41" s="152" customFormat="1" ht="16.899999999999999" customHeight="1">
      <c r="A22" s="191" t="str">
        <f>IF('1045Bd Stammdaten Mitarb.'!A18="","",'1045Bd Stammdaten Mitarb.'!A18)</f>
        <v/>
      </c>
      <c r="B22" s="192" t="str">
        <f>IF('1045Bd Stammdaten Mitarb.'!B18="","",'1045Bd Stammdaten Mitarb.'!B18)</f>
        <v/>
      </c>
      <c r="C22" s="193" t="str">
        <f>IF('1045Bd Stammdaten Mitarb.'!C18="","",'1045Bd Stammdaten Mitarb.'!C18)</f>
        <v/>
      </c>
      <c r="D22" s="277" t="str">
        <f>IF('1045Bd Stammdaten Mitarb.'!AF18="","",IF('1045Bd Stammdaten Mitarb.'!AF18*E22&gt;'1045Ad Antrag'!$B$28,'1045Ad Antrag'!$B$28/E22,'1045Bd Stammdaten Mitarb.'!AF18))</f>
        <v/>
      </c>
      <c r="E22" s="278" t="str">
        <f>IF('1045Bd Stammdaten Mitarb.'!M18="","",'1045Bd Stammdaten Mitarb.'!M18)</f>
        <v/>
      </c>
      <c r="F22" s="273" t="str">
        <f>IF('1045Bd Stammdaten Mitarb.'!N18="","",'1045Bd Stammdaten Mitarb.'!N18)</f>
        <v/>
      </c>
      <c r="G22" s="273" t="str">
        <f>IF('1045Bd Stammdaten Mitarb.'!O18="","",'1045Bd Stammdaten Mitarb.'!O18)</f>
        <v/>
      </c>
      <c r="H22" s="274" t="str">
        <f>IF('1045Bd Stammdaten Mitarb.'!P18="","",'1045Bd Stammdaten Mitarb.'!P18)</f>
        <v/>
      </c>
      <c r="I22" s="275" t="str">
        <f>IF('1045Bd Stammdaten Mitarb.'!Q18="","",'1045Bd Stammdaten Mitarb.'!Q18)</f>
        <v/>
      </c>
      <c r="J22" s="318" t="str">
        <f t="shared" si="2"/>
        <v/>
      </c>
      <c r="K22" s="278" t="str">
        <f t="shared" si="3"/>
        <v/>
      </c>
      <c r="L22" s="276" t="str">
        <f>IF('1045Bd Stammdaten Mitarb.'!R18="","",'1045Bd Stammdaten Mitarb.'!R18)</f>
        <v/>
      </c>
      <c r="M22" s="277" t="str">
        <f t="shared" si="4"/>
        <v/>
      </c>
      <c r="N22" s="319" t="str">
        <f t="shared" si="5"/>
        <v/>
      </c>
      <c r="O22" s="318" t="str">
        <f t="shared" si="6"/>
        <v/>
      </c>
      <c r="P22" s="278" t="str">
        <f t="shared" si="7"/>
        <v/>
      </c>
      <c r="Q22" s="276" t="str">
        <f t="shared" si="8"/>
        <v/>
      </c>
      <c r="R22" s="277" t="str">
        <f t="shared" si="9"/>
        <v/>
      </c>
      <c r="S22" s="278" t="str">
        <f>IF(N22="","",MAX((N22-AE22)*'1045Ad Antrag'!$B$30,0))</f>
        <v/>
      </c>
      <c r="T22" s="279" t="str">
        <f t="shared" si="10"/>
        <v/>
      </c>
      <c r="U22" s="187"/>
      <c r="V22" s="194">
        <f>'1045Bd Stammdaten Mitarb.'!L18</f>
        <v>0</v>
      </c>
      <c r="W22" s="194" t="str">
        <f>'1045Ed Abrechnung'!D22</f>
        <v/>
      </c>
      <c r="X22" s="187">
        <f>IF(AND('1045Bd Stammdaten Mitarb.'!P18="",'1045Bd Stammdaten Mitarb.'!Q18=""),0,'1045Bd Stammdaten Mitarb.'!P18-'1045Bd Stammdaten Mitarb.'!Q18)</f>
        <v>0</v>
      </c>
      <c r="Y22" s="187" t="str">
        <f>IF(OR($C22="",'1045Bd Stammdaten Mitarb.'!M18="",F22="",'1045Bd Stammdaten Mitarb.'!O18="",X22=""),"",'1045Bd Stammdaten Mitarb.'!M18-F22-'1045Bd Stammdaten Mitarb.'!O18-X22)</f>
        <v/>
      </c>
      <c r="Z22" s="150" t="str">
        <f>IF(K22="","",K22 - '1045Bd Stammdaten Mitarb.'!R18)</f>
        <v/>
      </c>
      <c r="AA22" s="150" t="str">
        <f t="shared" si="11"/>
        <v/>
      </c>
      <c r="AB22" s="150" t="str">
        <f t="shared" si="12"/>
        <v/>
      </c>
      <c r="AC22" s="150" t="str">
        <f t="shared" si="13"/>
        <v/>
      </c>
      <c r="AD22" s="150" t="str">
        <f>IF(OR($C22="",K22="",N22=""),"",MAX(O22+'1045Bd Stammdaten Mitarb.'!S18-N22,0))</f>
        <v/>
      </c>
      <c r="AE22" s="150">
        <f>'1045Bd Stammdaten Mitarb.'!S18</f>
        <v>0</v>
      </c>
      <c r="AF22" s="150" t="str">
        <f t="shared" si="14"/>
        <v/>
      </c>
      <c r="AG22" s="159">
        <f>IF('1045Bd Stammdaten Mitarb.'!M18="",0,1)</f>
        <v>0</v>
      </c>
      <c r="AH22" s="179">
        <f t="shared" si="15"/>
        <v>0</v>
      </c>
      <c r="AI22" s="150">
        <f>IF('1045Bd Stammdaten Mitarb.'!M18="",0,'1045Bd Stammdaten Mitarb.'!M18)</f>
        <v>0</v>
      </c>
      <c r="AJ22" s="150">
        <f>IF('1045Bd Stammdaten Mitarb.'!M18="",0,'1045Bd Stammdaten Mitarb.'!O18)</f>
        <v>0</v>
      </c>
      <c r="AK22" s="194">
        <f>IF('1045Bd Stammdaten Mitarb.'!U18&gt;0,AA22,0)</f>
        <v>0</v>
      </c>
      <c r="AL22" s="160">
        <f>IF('1045Bd Stammdaten Mitarb.'!U18&gt;0,'1045Bd Stammdaten Mitarb.'!S18,0)</f>
        <v>0</v>
      </c>
      <c r="AM22" s="150">
        <f>'1045Bd Stammdaten Mitarb.'!M18</f>
        <v>0</v>
      </c>
      <c r="AN22" s="150">
        <f>'1045Bd Stammdaten Mitarb.'!O18</f>
        <v>0</v>
      </c>
      <c r="AO22" s="150">
        <f t="shared" si="16"/>
        <v>0</v>
      </c>
    </row>
    <row r="23" spans="1:41" s="152" customFormat="1" ht="16.899999999999999" customHeight="1">
      <c r="A23" s="191" t="str">
        <f>IF('1045Bd Stammdaten Mitarb.'!A19="","",'1045Bd Stammdaten Mitarb.'!A19)</f>
        <v/>
      </c>
      <c r="B23" s="192" t="str">
        <f>IF('1045Bd Stammdaten Mitarb.'!B19="","",'1045Bd Stammdaten Mitarb.'!B19)</f>
        <v/>
      </c>
      <c r="C23" s="193" t="str">
        <f>IF('1045Bd Stammdaten Mitarb.'!C19="","",'1045Bd Stammdaten Mitarb.'!C19)</f>
        <v/>
      </c>
      <c r="D23" s="277" t="str">
        <f>IF('1045Bd Stammdaten Mitarb.'!AF19="","",IF('1045Bd Stammdaten Mitarb.'!AF19*E23&gt;'1045Ad Antrag'!$B$28,'1045Ad Antrag'!$B$28/E23,'1045Bd Stammdaten Mitarb.'!AF19))</f>
        <v/>
      </c>
      <c r="E23" s="278" t="str">
        <f>IF('1045Bd Stammdaten Mitarb.'!M19="","",'1045Bd Stammdaten Mitarb.'!M19)</f>
        <v/>
      </c>
      <c r="F23" s="273" t="str">
        <f>IF('1045Bd Stammdaten Mitarb.'!N19="","",'1045Bd Stammdaten Mitarb.'!N19)</f>
        <v/>
      </c>
      <c r="G23" s="273" t="str">
        <f>IF('1045Bd Stammdaten Mitarb.'!O19="","",'1045Bd Stammdaten Mitarb.'!O19)</f>
        <v/>
      </c>
      <c r="H23" s="274" t="str">
        <f>IF('1045Bd Stammdaten Mitarb.'!P19="","",'1045Bd Stammdaten Mitarb.'!P19)</f>
        <v/>
      </c>
      <c r="I23" s="275" t="str">
        <f>IF('1045Bd Stammdaten Mitarb.'!Q19="","",'1045Bd Stammdaten Mitarb.'!Q19)</f>
        <v/>
      </c>
      <c r="J23" s="318" t="str">
        <f t="shared" si="2"/>
        <v/>
      </c>
      <c r="K23" s="278" t="str">
        <f t="shared" si="3"/>
        <v/>
      </c>
      <c r="L23" s="276" t="str">
        <f>IF('1045Bd Stammdaten Mitarb.'!R19="","",'1045Bd Stammdaten Mitarb.'!R19)</f>
        <v/>
      </c>
      <c r="M23" s="277" t="str">
        <f t="shared" si="4"/>
        <v/>
      </c>
      <c r="N23" s="319" t="str">
        <f t="shared" si="5"/>
        <v/>
      </c>
      <c r="O23" s="318" t="str">
        <f t="shared" si="6"/>
        <v/>
      </c>
      <c r="P23" s="278" t="str">
        <f t="shared" si="7"/>
        <v/>
      </c>
      <c r="Q23" s="276" t="str">
        <f t="shared" si="8"/>
        <v/>
      </c>
      <c r="R23" s="277" t="str">
        <f t="shared" si="9"/>
        <v/>
      </c>
      <c r="S23" s="278" t="str">
        <f>IF(N23="","",MAX((N23-AE23)*'1045Ad Antrag'!$B$30,0))</f>
        <v/>
      </c>
      <c r="T23" s="279" t="str">
        <f t="shared" si="10"/>
        <v/>
      </c>
      <c r="U23" s="187"/>
      <c r="V23" s="194">
        <f>'1045Bd Stammdaten Mitarb.'!L19</f>
        <v>0</v>
      </c>
      <c r="W23" s="194" t="str">
        <f>'1045Ed Abrechnung'!D23</f>
        <v/>
      </c>
      <c r="X23" s="187">
        <f>IF(AND('1045Bd Stammdaten Mitarb.'!P19="",'1045Bd Stammdaten Mitarb.'!Q19=""),0,'1045Bd Stammdaten Mitarb.'!P19-'1045Bd Stammdaten Mitarb.'!Q19)</f>
        <v>0</v>
      </c>
      <c r="Y23" s="187" t="str">
        <f>IF(OR($C23="",'1045Bd Stammdaten Mitarb.'!M19="",F23="",'1045Bd Stammdaten Mitarb.'!O19="",X23=""),"",'1045Bd Stammdaten Mitarb.'!M19-F23-'1045Bd Stammdaten Mitarb.'!O19-X23)</f>
        <v/>
      </c>
      <c r="Z23" s="150" t="str">
        <f>IF(K23="","",K23 - '1045Bd Stammdaten Mitarb.'!R19)</f>
        <v/>
      </c>
      <c r="AA23" s="150" t="str">
        <f t="shared" si="11"/>
        <v/>
      </c>
      <c r="AB23" s="150" t="str">
        <f t="shared" si="12"/>
        <v/>
      </c>
      <c r="AC23" s="150" t="str">
        <f t="shared" si="13"/>
        <v/>
      </c>
      <c r="AD23" s="150" t="str">
        <f>IF(OR($C23="",K23="",N23=""),"",MAX(O23+'1045Bd Stammdaten Mitarb.'!S19-N23,0))</f>
        <v/>
      </c>
      <c r="AE23" s="150">
        <f>'1045Bd Stammdaten Mitarb.'!S19</f>
        <v>0</v>
      </c>
      <c r="AF23" s="150" t="str">
        <f t="shared" si="14"/>
        <v/>
      </c>
      <c r="AG23" s="159">
        <f>IF('1045Bd Stammdaten Mitarb.'!M19="",0,1)</f>
        <v>0</v>
      </c>
      <c r="AH23" s="179">
        <f t="shared" si="15"/>
        <v>0</v>
      </c>
      <c r="AI23" s="150">
        <f>IF('1045Bd Stammdaten Mitarb.'!M19="",0,'1045Bd Stammdaten Mitarb.'!M19)</f>
        <v>0</v>
      </c>
      <c r="AJ23" s="150">
        <f>IF('1045Bd Stammdaten Mitarb.'!M19="",0,'1045Bd Stammdaten Mitarb.'!O19)</f>
        <v>0</v>
      </c>
      <c r="AK23" s="194">
        <f>IF('1045Bd Stammdaten Mitarb.'!U19&gt;0,AA23,0)</f>
        <v>0</v>
      </c>
      <c r="AL23" s="160">
        <f>IF('1045Bd Stammdaten Mitarb.'!U19&gt;0,'1045Bd Stammdaten Mitarb.'!S19,0)</f>
        <v>0</v>
      </c>
      <c r="AM23" s="150">
        <f>'1045Bd Stammdaten Mitarb.'!M19</f>
        <v>0</v>
      </c>
      <c r="AN23" s="150">
        <f>'1045Bd Stammdaten Mitarb.'!O19</f>
        <v>0</v>
      </c>
      <c r="AO23" s="150">
        <f t="shared" si="16"/>
        <v>0</v>
      </c>
    </row>
    <row r="24" spans="1:41" s="152" customFormat="1" ht="16.899999999999999" customHeight="1">
      <c r="A24" s="191" t="str">
        <f>IF('1045Bd Stammdaten Mitarb.'!A20="","",'1045Bd Stammdaten Mitarb.'!A20)</f>
        <v/>
      </c>
      <c r="B24" s="192" t="str">
        <f>IF('1045Bd Stammdaten Mitarb.'!B20="","",'1045Bd Stammdaten Mitarb.'!B20)</f>
        <v/>
      </c>
      <c r="C24" s="193" t="str">
        <f>IF('1045Bd Stammdaten Mitarb.'!C20="","",'1045Bd Stammdaten Mitarb.'!C20)</f>
        <v/>
      </c>
      <c r="D24" s="277" t="str">
        <f>IF('1045Bd Stammdaten Mitarb.'!AF20="","",IF('1045Bd Stammdaten Mitarb.'!AF20*E24&gt;'1045Ad Antrag'!$B$28,'1045Ad Antrag'!$B$28/E24,'1045Bd Stammdaten Mitarb.'!AF20))</f>
        <v/>
      </c>
      <c r="E24" s="278" t="str">
        <f>IF('1045Bd Stammdaten Mitarb.'!M20="","",'1045Bd Stammdaten Mitarb.'!M20)</f>
        <v/>
      </c>
      <c r="F24" s="273" t="str">
        <f>IF('1045Bd Stammdaten Mitarb.'!N20="","",'1045Bd Stammdaten Mitarb.'!N20)</f>
        <v/>
      </c>
      <c r="G24" s="273" t="str">
        <f>IF('1045Bd Stammdaten Mitarb.'!O20="","",'1045Bd Stammdaten Mitarb.'!O20)</f>
        <v/>
      </c>
      <c r="H24" s="274" t="str">
        <f>IF('1045Bd Stammdaten Mitarb.'!P20="","",'1045Bd Stammdaten Mitarb.'!P20)</f>
        <v/>
      </c>
      <c r="I24" s="275" t="str">
        <f>IF('1045Bd Stammdaten Mitarb.'!Q20="","",'1045Bd Stammdaten Mitarb.'!Q20)</f>
        <v/>
      </c>
      <c r="J24" s="318" t="str">
        <f t="shared" si="2"/>
        <v/>
      </c>
      <c r="K24" s="278" t="str">
        <f t="shared" si="3"/>
        <v/>
      </c>
      <c r="L24" s="276" t="str">
        <f>IF('1045Bd Stammdaten Mitarb.'!R20="","",'1045Bd Stammdaten Mitarb.'!R20)</f>
        <v/>
      </c>
      <c r="M24" s="277" t="str">
        <f t="shared" si="4"/>
        <v/>
      </c>
      <c r="N24" s="319" t="str">
        <f t="shared" si="5"/>
        <v/>
      </c>
      <c r="O24" s="318" t="str">
        <f t="shared" si="6"/>
        <v/>
      </c>
      <c r="P24" s="278" t="str">
        <f t="shared" si="7"/>
        <v/>
      </c>
      <c r="Q24" s="276" t="str">
        <f t="shared" si="8"/>
        <v/>
      </c>
      <c r="R24" s="277" t="str">
        <f t="shared" si="9"/>
        <v/>
      </c>
      <c r="S24" s="278" t="str">
        <f>IF(N24="","",MAX((N24-AE24)*'1045Ad Antrag'!$B$30,0))</f>
        <v/>
      </c>
      <c r="T24" s="279" t="str">
        <f t="shared" si="10"/>
        <v/>
      </c>
      <c r="U24" s="187"/>
      <c r="V24" s="194">
        <f>'1045Bd Stammdaten Mitarb.'!L20</f>
        <v>0</v>
      </c>
      <c r="W24" s="194" t="str">
        <f>'1045Ed Abrechnung'!D24</f>
        <v/>
      </c>
      <c r="X24" s="187">
        <f>IF(AND('1045Bd Stammdaten Mitarb.'!P20="",'1045Bd Stammdaten Mitarb.'!Q20=""),0,'1045Bd Stammdaten Mitarb.'!P20-'1045Bd Stammdaten Mitarb.'!Q20)</f>
        <v>0</v>
      </c>
      <c r="Y24" s="187" t="str">
        <f>IF(OR($C24="",'1045Bd Stammdaten Mitarb.'!M20="",F24="",'1045Bd Stammdaten Mitarb.'!O20="",X24=""),"",'1045Bd Stammdaten Mitarb.'!M20-F24-'1045Bd Stammdaten Mitarb.'!O20-X24)</f>
        <v/>
      </c>
      <c r="Z24" s="150" t="str">
        <f>IF(K24="","",K24 - '1045Bd Stammdaten Mitarb.'!R20)</f>
        <v/>
      </c>
      <c r="AA24" s="150" t="str">
        <f t="shared" si="11"/>
        <v/>
      </c>
      <c r="AB24" s="150" t="str">
        <f t="shared" si="12"/>
        <v/>
      </c>
      <c r="AC24" s="150" t="str">
        <f t="shared" si="13"/>
        <v/>
      </c>
      <c r="AD24" s="150" t="str">
        <f>IF(OR($C24="",K24="",N24=""),"",MAX(O24+'1045Bd Stammdaten Mitarb.'!S20-N24,0))</f>
        <v/>
      </c>
      <c r="AE24" s="150">
        <f>'1045Bd Stammdaten Mitarb.'!S20</f>
        <v>0</v>
      </c>
      <c r="AF24" s="150" t="str">
        <f t="shared" si="14"/>
        <v/>
      </c>
      <c r="AG24" s="159">
        <f>IF('1045Bd Stammdaten Mitarb.'!M20="",0,1)</f>
        <v>0</v>
      </c>
      <c r="AH24" s="179">
        <f t="shared" si="15"/>
        <v>0</v>
      </c>
      <c r="AI24" s="150">
        <f>IF('1045Bd Stammdaten Mitarb.'!M20="",0,'1045Bd Stammdaten Mitarb.'!M20)</f>
        <v>0</v>
      </c>
      <c r="AJ24" s="150">
        <f>IF('1045Bd Stammdaten Mitarb.'!M20="",0,'1045Bd Stammdaten Mitarb.'!O20)</f>
        <v>0</v>
      </c>
      <c r="AK24" s="194">
        <f>IF('1045Bd Stammdaten Mitarb.'!U20&gt;0,AA24,0)</f>
        <v>0</v>
      </c>
      <c r="AL24" s="160">
        <f>IF('1045Bd Stammdaten Mitarb.'!U20&gt;0,'1045Bd Stammdaten Mitarb.'!S20,0)</f>
        <v>0</v>
      </c>
      <c r="AM24" s="150">
        <f>'1045Bd Stammdaten Mitarb.'!M20</f>
        <v>0</v>
      </c>
      <c r="AN24" s="150">
        <f>'1045Bd Stammdaten Mitarb.'!O20</f>
        <v>0</v>
      </c>
      <c r="AO24" s="150">
        <f t="shared" si="16"/>
        <v>0</v>
      </c>
    </row>
    <row r="25" spans="1:41" s="152" customFormat="1" ht="16.899999999999999" customHeight="1">
      <c r="A25" s="191" t="str">
        <f>IF('1045Bd Stammdaten Mitarb.'!A21="","",'1045Bd Stammdaten Mitarb.'!A21)</f>
        <v/>
      </c>
      <c r="B25" s="192" t="str">
        <f>IF('1045Bd Stammdaten Mitarb.'!B21="","",'1045Bd Stammdaten Mitarb.'!B21)</f>
        <v/>
      </c>
      <c r="C25" s="193" t="str">
        <f>IF('1045Bd Stammdaten Mitarb.'!C21="","",'1045Bd Stammdaten Mitarb.'!C21)</f>
        <v/>
      </c>
      <c r="D25" s="277" t="str">
        <f>IF('1045Bd Stammdaten Mitarb.'!AF21="","",IF('1045Bd Stammdaten Mitarb.'!AF21*E25&gt;'1045Ad Antrag'!$B$28,'1045Ad Antrag'!$B$28/E25,'1045Bd Stammdaten Mitarb.'!AF21))</f>
        <v/>
      </c>
      <c r="E25" s="278" t="str">
        <f>IF('1045Bd Stammdaten Mitarb.'!M21="","",'1045Bd Stammdaten Mitarb.'!M21)</f>
        <v/>
      </c>
      <c r="F25" s="273" t="str">
        <f>IF('1045Bd Stammdaten Mitarb.'!N21="","",'1045Bd Stammdaten Mitarb.'!N21)</f>
        <v/>
      </c>
      <c r="G25" s="273" t="str">
        <f>IF('1045Bd Stammdaten Mitarb.'!O21="","",'1045Bd Stammdaten Mitarb.'!O21)</f>
        <v/>
      </c>
      <c r="H25" s="274" t="str">
        <f>IF('1045Bd Stammdaten Mitarb.'!P21="","",'1045Bd Stammdaten Mitarb.'!P21)</f>
        <v/>
      </c>
      <c r="I25" s="275" t="str">
        <f>IF('1045Bd Stammdaten Mitarb.'!Q21="","",'1045Bd Stammdaten Mitarb.'!Q21)</f>
        <v/>
      </c>
      <c r="J25" s="318" t="str">
        <f t="shared" si="2"/>
        <v/>
      </c>
      <c r="K25" s="278" t="str">
        <f t="shared" si="3"/>
        <v/>
      </c>
      <c r="L25" s="276" t="str">
        <f>IF('1045Bd Stammdaten Mitarb.'!R21="","",'1045Bd Stammdaten Mitarb.'!R21)</f>
        <v/>
      </c>
      <c r="M25" s="277" t="str">
        <f t="shared" si="4"/>
        <v/>
      </c>
      <c r="N25" s="319" t="str">
        <f t="shared" si="5"/>
        <v/>
      </c>
      <c r="O25" s="318" t="str">
        <f t="shared" si="6"/>
        <v/>
      </c>
      <c r="P25" s="278" t="str">
        <f t="shared" si="7"/>
        <v/>
      </c>
      <c r="Q25" s="276" t="str">
        <f t="shared" si="8"/>
        <v/>
      </c>
      <c r="R25" s="277" t="str">
        <f t="shared" si="9"/>
        <v/>
      </c>
      <c r="S25" s="278" t="str">
        <f>IF(N25="","",MAX((N25-AE25)*'1045Ad Antrag'!$B$30,0))</f>
        <v/>
      </c>
      <c r="T25" s="279" t="str">
        <f t="shared" si="10"/>
        <v/>
      </c>
      <c r="U25" s="187"/>
      <c r="V25" s="194">
        <f>'1045Bd Stammdaten Mitarb.'!L21</f>
        <v>0</v>
      </c>
      <c r="W25" s="194" t="str">
        <f>'1045Ed Abrechnung'!D25</f>
        <v/>
      </c>
      <c r="X25" s="187">
        <f>IF(AND('1045Bd Stammdaten Mitarb.'!P21="",'1045Bd Stammdaten Mitarb.'!Q21=""),0,'1045Bd Stammdaten Mitarb.'!P21-'1045Bd Stammdaten Mitarb.'!Q21)</f>
        <v>0</v>
      </c>
      <c r="Y25" s="187" t="str">
        <f>IF(OR($C25="",'1045Bd Stammdaten Mitarb.'!M21="",F25="",'1045Bd Stammdaten Mitarb.'!O21="",X25=""),"",'1045Bd Stammdaten Mitarb.'!M21-F25-'1045Bd Stammdaten Mitarb.'!O21-X25)</f>
        <v/>
      </c>
      <c r="Z25" s="150" t="str">
        <f>IF(K25="","",K25 - '1045Bd Stammdaten Mitarb.'!R21)</f>
        <v/>
      </c>
      <c r="AA25" s="150" t="str">
        <f t="shared" si="11"/>
        <v/>
      </c>
      <c r="AB25" s="150" t="str">
        <f t="shared" si="12"/>
        <v/>
      </c>
      <c r="AC25" s="150" t="str">
        <f t="shared" si="13"/>
        <v/>
      </c>
      <c r="AD25" s="150" t="str">
        <f>IF(OR($C25="",K25="",N25=""),"",MAX(O25+'1045Bd Stammdaten Mitarb.'!S21-N25,0))</f>
        <v/>
      </c>
      <c r="AE25" s="150">
        <f>'1045Bd Stammdaten Mitarb.'!S21</f>
        <v>0</v>
      </c>
      <c r="AF25" s="150" t="str">
        <f t="shared" si="14"/>
        <v/>
      </c>
      <c r="AG25" s="159">
        <f>IF('1045Bd Stammdaten Mitarb.'!M21="",0,1)</f>
        <v>0</v>
      </c>
      <c r="AH25" s="179">
        <f t="shared" si="15"/>
        <v>0</v>
      </c>
      <c r="AI25" s="150">
        <f>IF('1045Bd Stammdaten Mitarb.'!M21="",0,'1045Bd Stammdaten Mitarb.'!M21)</f>
        <v>0</v>
      </c>
      <c r="AJ25" s="150">
        <f>IF('1045Bd Stammdaten Mitarb.'!M21="",0,'1045Bd Stammdaten Mitarb.'!O21)</f>
        <v>0</v>
      </c>
      <c r="AK25" s="194">
        <f>IF('1045Bd Stammdaten Mitarb.'!U21&gt;0,AA25,0)</f>
        <v>0</v>
      </c>
      <c r="AL25" s="160">
        <f>IF('1045Bd Stammdaten Mitarb.'!U21&gt;0,'1045Bd Stammdaten Mitarb.'!S21,0)</f>
        <v>0</v>
      </c>
      <c r="AM25" s="150">
        <f>'1045Bd Stammdaten Mitarb.'!M21</f>
        <v>0</v>
      </c>
      <c r="AN25" s="150">
        <f>'1045Bd Stammdaten Mitarb.'!O21</f>
        <v>0</v>
      </c>
      <c r="AO25" s="150">
        <f t="shared" si="16"/>
        <v>0</v>
      </c>
    </row>
    <row r="26" spans="1:41" s="152" customFormat="1" ht="16.899999999999999" customHeight="1">
      <c r="A26" s="191" t="str">
        <f>IF('1045Bd Stammdaten Mitarb.'!A22="","",'1045Bd Stammdaten Mitarb.'!A22)</f>
        <v/>
      </c>
      <c r="B26" s="192" t="str">
        <f>IF('1045Bd Stammdaten Mitarb.'!B22="","",'1045Bd Stammdaten Mitarb.'!B22)</f>
        <v/>
      </c>
      <c r="C26" s="193" t="str">
        <f>IF('1045Bd Stammdaten Mitarb.'!C22="","",'1045Bd Stammdaten Mitarb.'!C22)</f>
        <v/>
      </c>
      <c r="D26" s="277" t="str">
        <f>IF('1045Bd Stammdaten Mitarb.'!AF22="","",IF('1045Bd Stammdaten Mitarb.'!AF22*E26&gt;'1045Ad Antrag'!$B$28,'1045Ad Antrag'!$B$28/E26,'1045Bd Stammdaten Mitarb.'!AF22))</f>
        <v/>
      </c>
      <c r="E26" s="278" t="str">
        <f>IF('1045Bd Stammdaten Mitarb.'!M22="","",'1045Bd Stammdaten Mitarb.'!M22)</f>
        <v/>
      </c>
      <c r="F26" s="273" t="str">
        <f>IF('1045Bd Stammdaten Mitarb.'!N22="","",'1045Bd Stammdaten Mitarb.'!N22)</f>
        <v/>
      </c>
      <c r="G26" s="273" t="str">
        <f>IF('1045Bd Stammdaten Mitarb.'!O22="","",'1045Bd Stammdaten Mitarb.'!O22)</f>
        <v/>
      </c>
      <c r="H26" s="274" t="str">
        <f>IF('1045Bd Stammdaten Mitarb.'!P22="","",'1045Bd Stammdaten Mitarb.'!P22)</f>
        <v/>
      </c>
      <c r="I26" s="275" t="str">
        <f>IF('1045Bd Stammdaten Mitarb.'!Q22="","",'1045Bd Stammdaten Mitarb.'!Q22)</f>
        <v/>
      </c>
      <c r="J26" s="318" t="str">
        <f t="shared" si="2"/>
        <v/>
      </c>
      <c r="K26" s="278" t="str">
        <f t="shared" si="3"/>
        <v/>
      </c>
      <c r="L26" s="276" t="str">
        <f>IF('1045Bd Stammdaten Mitarb.'!R22="","",'1045Bd Stammdaten Mitarb.'!R22)</f>
        <v/>
      </c>
      <c r="M26" s="277" t="str">
        <f t="shared" si="4"/>
        <v/>
      </c>
      <c r="N26" s="319" t="str">
        <f t="shared" si="5"/>
        <v/>
      </c>
      <c r="O26" s="318" t="str">
        <f t="shared" si="6"/>
        <v/>
      </c>
      <c r="P26" s="278" t="str">
        <f t="shared" si="7"/>
        <v/>
      </c>
      <c r="Q26" s="276" t="str">
        <f t="shared" si="8"/>
        <v/>
      </c>
      <c r="R26" s="277" t="str">
        <f t="shared" si="9"/>
        <v/>
      </c>
      <c r="S26" s="278" t="str">
        <f>IF(N26="","",MAX((N26-AE26)*'1045Ad Antrag'!$B$30,0))</f>
        <v/>
      </c>
      <c r="T26" s="279" t="str">
        <f t="shared" si="10"/>
        <v/>
      </c>
      <c r="U26" s="187"/>
      <c r="V26" s="194">
        <f>'1045Bd Stammdaten Mitarb.'!L22</f>
        <v>0</v>
      </c>
      <c r="W26" s="194" t="str">
        <f>'1045Ed Abrechnung'!D26</f>
        <v/>
      </c>
      <c r="X26" s="187">
        <f>IF(AND('1045Bd Stammdaten Mitarb.'!P22="",'1045Bd Stammdaten Mitarb.'!Q22=""),0,'1045Bd Stammdaten Mitarb.'!P22-'1045Bd Stammdaten Mitarb.'!Q22)</f>
        <v>0</v>
      </c>
      <c r="Y26" s="187" t="str">
        <f>IF(OR($C26="",'1045Bd Stammdaten Mitarb.'!M22="",F26="",'1045Bd Stammdaten Mitarb.'!O22="",X26=""),"",'1045Bd Stammdaten Mitarb.'!M22-F26-'1045Bd Stammdaten Mitarb.'!O22-X26)</f>
        <v/>
      </c>
      <c r="Z26" s="150" t="str">
        <f>IF(K26="","",K26 - '1045Bd Stammdaten Mitarb.'!R22)</f>
        <v/>
      </c>
      <c r="AA26" s="150" t="str">
        <f t="shared" si="11"/>
        <v/>
      </c>
      <c r="AB26" s="150" t="str">
        <f t="shared" si="12"/>
        <v/>
      </c>
      <c r="AC26" s="150" t="str">
        <f t="shared" si="13"/>
        <v/>
      </c>
      <c r="AD26" s="150" t="str">
        <f>IF(OR($C26="",K26="",N26=""),"",MAX(O26+'1045Bd Stammdaten Mitarb.'!S22-N26,0))</f>
        <v/>
      </c>
      <c r="AE26" s="150">
        <f>'1045Bd Stammdaten Mitarb.'!S22</f>
        <v>0</v>
      </c>
      <c r="AF26" s="150" t="str">
        <f t="shared" si="14"/>
        <v/>
      </c>
      <c r="AG26" s="159">
        <f>IF('1045Bd Stammdaten Mitarb.'!M22="",0,1)</f>
        <v>0</v>
      </c>
      <c r="AH26" s="179">
        <f t="shared" si="15"/>
        <v>0</v>
      </c>
      <c r="AI26" s="150">
        <f>IF('1045Bd Stammdaten Mitarb.'!M22="",0,'1045Bd Stammdaten Mitarb.'!M22)</f>
        <v>0</v>
      </c>
      <c r="AJ26" s="150">
        <f>IF('1045Bd Stammdaten Mitarb.'!M22="",0,'1045Bd Stammdaten Mitarb.'!O22)</f>
        <v>0</v>
      </c>
      <c r="AK26" s="194">
        <f>IF('1045Bd Stammdaten Mitarb.'!U22&gt;0,AA26,0)</f>
        <v>0</v>
      </c>
      <c r="AL26" s="160">
        <f>IF('1045Bd Stammdaten Mitarb.'!U22&gt;0,'1045Bd Stammdaten Mitarb.'!S22,0)</f>
        <v>0</v>
      </c>
      <c r="AM26" s="150">
        <f>'1045Bd Stammdaten Mitarb.'!M22</f>
        <v>0</v>
      </c>
      <c r="AN26" s="150">
        <f>'1045Bd Stammdaten Mitarb.'!O22</f>
        <v>0</v>
      </c>
      <c r="AO26" s="150">
        <f t="shared" si="16"/>
        <v>0</v>
      </c>
    </row>
    <row r="27" spans="1:41" s="152" customFormat="1" ht="16.899999999999999" customHeight="1">
      <c r="A27" s="191" t="str">
        <f>IF('1045Bd Stammdaten Mitarb.'!A23="","",'1045Bd Stammdaten Mitarb.'!A23)</f>
        <v/>
      </c>
      <c r="B27" s="192" t="str">
        <f>IF('1045Bd Stammdaten Mitarb.'!B23="","",'1045Bd Stammdaten Mitarb.'!B23)</f>
        <v/>
      </c>
      <c r="C27" s="193" t="str">
        <f>IF('1045Bd Stammdaten Mitarb.'!C23="","",'1045Bd Stammdaten Mitarb.'!C23)</f>
        <v/>
      </c>
      <c r="D27" s="277" t="str">
        <f>IF('1045Bd Stammdaten Mitarb.'!AF23="","",IF('1045Bd Stammdaten Mitarb.'!AF23*E27&gt;'1045Ad Antrag'!$B$28,'1045Ad Antrag'!$B$28/E27,'1045Bd Stammdaten Mitarb.'!AF23))</f>
        <v/>
      </c>
      <c r="E27" s="278" t="str">
        <f>IF('1045Bd Stammdaten Mitarb.'!M23="","",'1045Bd Stammdaten Mitarb.'!M23)</f>
        <v/>
      </c>
      <c r="F27" s="273" t="str">
        <f>IF('1045Bd Stammdaten Mitarb.'!N23="","",'1045Bd Stammdaten Mitarb.'!N23)</f>
        <v/>
      </c>
      <c r="G27" s="273" t="str">
        <f>IF('1045Bd Stammdaten Mitarb.'!O23="","",'1045Bd Stammdaten Mitarb.'!O23)</f>
        <v/>
      </c>
      <c r="H27" s="274" t="str">
        <f>IF('1045Bd Stammdaten Mitarb.'!P23="","",'1045Bd Stammdaten Mitarb.'!P23)</f>
        <v/>
      </c>
      <c r="I27" s="275" t="str">
        <f>IF('1045Bd Stammdaten Mitarb.'!Q23="","",'1045Bd Stammdaten Mitarb.'!Q23)</f>
        <v/>
      </c>
      <c r="J27" s="318" t="str">
        <f t="shared" si="2"/>
        <v/>
      </c>
      <c r="K27" s="278" t="str">
        <f t="shared" si="3"/>
        <v/>
      </c>
      <c r="L27" s="276" t="str">
        <f>IF('1045Bd Stammdaten Mitarb.'!R23="","",'1045Bd Stammdaten Mitarb.'!R23)</f>
        <v/>
      </c>
      <c r="M27" s="277" t="str">
        <f t="shared" si="4"/>
        <v/>
      </c>
      <c r="N27" s="319" t="str">
        <f t="shared" si="5"/>
        <v/>
      </c>
      <c r="O27" s="318" t="str">
        <f t="shared" si="6"/>
        <v/>
      </c>
      <c r="P27" s="278" t="str">
        <f t="shared" si="7"/>
        <v/>
      </c>
      <c r="Q27" s="276" t="str">
        <f t="shared" si="8"/>
        <v/>
      </c>
      <c r="R27" s="277" t="str">
        <f t="shared" si="9"/>
        <v/>
      </c>
      <c r="S27" s="278" t="str">
        <f>IF(N27="","",MAX((N27-AE27)*'1045Ad Antrag'!$B$30,0))</f>
        <v/>
      </c>
      <c r="T27" s="279" t="str">
        <f t="shared" si="10"/>
        <v/>
      </c>
      <c r="U27" s="187"/>
      <c r="V27" s="194">
        <f>'1045Bd Stammdaten Mitarb.'!L23</f>
        <v>0</v>
      </c>
      <c r="W27" s="194" t="str">
        <f>'1045Ed Abrechnung'!D27</f>
        <v/>
      </c>
      <c r="X27" s="187">
        <f>IF(AND('1045Bd Stammdaten Mitarb.'!P23="",'1045Bd Stammdaten Mitarb.'!Q23=""),0,'1045Bd Stammdaten Mitarb.'!P23-'1045Bd Stammdaten Mitarb.'!Q23)</f>
        <v>0</v>
      </c>
      <c r="Y27" s="187" t="str">
        <f>IF(OR($C27="",'1045Bd Stammdaten Mitarb.'!M23="",F27="",'1045Bd Stammdaten Mitarb.'!O23="",X27=""),"",'1045Bd Stammdaten Mitarb.'!M23-F27-'1045Bd Stammdaten Mitarb.'!O23-X27)</f>
        <v/>
      </c>
      <c r="Z27" s="150" t="str">
        <f>IF(K27="","",K27 - '1045Bd Stammdaten Mitarb.'!R23)</f>
        <v/>
      </c>
      <c r="AA27" s="150" t="str">
        <f t="shared" si="11"/>
        <v/>
      </c>
      <c r="AB27" s="150" t="str">
        <f t="shared" si="12"/>
        <v/>
      </c>
      <c r="AC27" s="150" t="str">
        <f t="shared" si="13"/>
        <v/>
      </c>
      <c r="AD27" s="150" t="str">
        <f>IF(OR($C27="",K27="",N27=""),"",MAX(O27+'1045Bd Stammdaten Mitarb.'!S23-N27,0))</f>
        <v/>
      </c>
      <c r="AE27" s="150">
        <f>'1045Bd Stammdaten Mitarb.'!S23</f>
        <v>0</v>
      </c>
      <c r="AF27" s="150" t="str">
        <f t="shared" si="14"/>
        <v/>
      </c>
      <c r="AG27" s="159">
        <f>IF('1045Bd Stammdaten Mitarb.'!M23="",0,1)</f>
        <v>0</v>
      </c>
      <c r="AH27" s="179">
        <f t="shared" si="15"/>
        <v>0</v>
      </c>
      <c r="AI27" s="150">
        <f>IF('1045Bd Stammdaten Mitarb.'!M23="",0,'1045Bd Stammdaten Mitarb.'!M23)</f>
        <v>0</v>
      </c>
      <c r="AJ27" s="150">
        <f>IF('1045Bd Stammdaten Mitarb.'!M23="",0,'1045Bd Stammdaten Mitarb.'!O23)</f>
        <v>0</v>
      </c>
      <c r="AK27" s="194">
        <f>IF('1045Bd Stammdaten Mitarb.'!U23&gt;0,AA27,0)</f>
        <v>0</v>
      </c>
      <c r="AL27" s="160">
        <f>IF('1045Bd Stammdaten Mitarb.'!U23&gt;0,'1045Bd Stammdaten Mitarb.'!S23,0)</f>
        <v>0</v>
      </c>
      <c r="AM27" s="150">
        <f>'1045Bd Stammdaten Mitarb.'!M23</f>
        <v>0</v>
      </c>
      <c r="AN27" s="150">
        <f>'1045Bd Stammdaten Mitarb.'!O23</f>
        <v>0</v>
      </c>
      <c r="AO27" s="150">
        <f t="shared" si="16"/>
        <v>0</v>
      </c>
    </row>
    <row r="28" spans="1:41" s="152" customFormat="1" ht="16.899999999999999" customHeight="1">
      <c r="A28" s="191" t="str">
        <f>IF('1045Bd Stammdaten Mitarb.'!A24="","",'1045Bd Stammdaten Mitarb.'!A24)</f>
        <v/>
      </c>
      <c r="B28" s="192" t="str">
        <f>IF('1045Bd Stammdaten Mitarb.'!B24="","",'1045Bd Stammdaten Mitarb.'!B24)</f>
        <v/>
      </c>
      <c r="C28" s="193" t="str">
        <f>IF('1045Bd Stammdaten Mitarb.'!C24="","",'1045Bd Stammdaten Mitarb.'!C24)</f>
        <v/>
      </c>
      <c r="D28" s="277" t="str">
        <f>IF('1045Bd Stammdaten Mitarb.'!AF24="","",IF('1045Bd Stammdaten Mitarb.'!AF24*E28&gt;'1045Ad Antrag'!$B$28,'1045Ad Antrag'!$B$28/E28,'1045Bd Stammdaten Mitarb.'!AF24))</f>
        <v/>
      </c>
      <c r="E28" s="278" t="str">
        <f>IF('1045Bd Stammdaten Mitarb.'!M24="","",'1045Bd Stammdaten Mitarb.'!M24)</f>
        <v/>
      </c>
      <c r="F28" s="273" t="str">
        <f>IF('1045Bd Stammdaten Mitarb.'!N24="","",'1045Bd Stammdaten Mitarb.'!N24)</f>
        <v/>
      </c>
      <c r="G28" s="273" t="str">
        <f>IF('1045Bd Stammdaten Mitarb.'!O24="","",'1045Bd Stammdaten Mitarb.'!O24)</f>
        <v/>
      </c>
      <c r="H28" s="274" t="str">
        <f>IF('1045Bd Stammdaten Mitarb.'!P24="","",'1045Bd Stammdaten Mitarb.'!P24)</f>
        <v/>
      </c>
      <c r="I28" s="275" t="str">
        <f>IF('1045Bd Stammdaten Mitarb.'!Q24="","",'1045Bd Stammdaten Mitarb.'!Q24)</f>
        <v/>
      </c>
      <c r="J28" s="318" t="str">
        <f t="shared" si="2"/>
        <v/>
      </c>
      <c r="K28" s="278" t="str">
        <f t="shared" si="3"/>
        <v/>
      </c>
      <c r="L28" s="276" t="str">
        <f>IF('1045Bd Stammdaten Mitarb.'!R24="","",'1045Bd Stammdaten Mitarb.'!R24)</f>
        <v/>
      </c>
      <c r="M28" s="277" t="str">
        <f t="shared" si="4"/>
        <v/>
      </c>
      <c r="N28" s="319" t="str">
        <f t="shared" si="5"/>
        <v/>
      </c>
      <c r="O28" s="318" t="str">
        <f t="shared" si="6"/>
        <v/>
      </c>
      <c r="P28" s="278" t="str">
        <f t="shared" si="7"/>
        <v/>
      </c>
      <c r="Q28" s="276" t="str">
        <f t="shared" si="8"/>
        <v/>
      </c>
      <c r="R28" s="277" t="str">
        <f t="shared" si="9"/>
        <v/>
      </c>
      <c r="S28" s="278" t="str">
        <f>IF(N28="","",MAX((N28-AE28)*'1045Ad Antrag'!$B$30,0))</f>
        <v/>
      </c>
      <c r="T28" s="279" t="str">
        <f t="shared" si="10"/>
        <v/>
      </c>
      <c r="U28" s="187"/>
      <c r="V28" s="194">
        <f>'1045Bd Stammdaten Mitarb.'!L24</f>
        <v>0</v>
      </c>
      <c r="W28" s="194" t="str">
        <f>'1045Ed Abrechnung'!D28</f>
        <v/>
      </c>
      <c r="X28" s="187">
        <f>IF(AND('1045Bd Stammdaten Mitarb.'!P24="",'1045Bd Stammdaten Mitarb.'!Q24=""),0,'1045Bd Stammdaten Mitarb.'!P24-'1045Bd Stammdaten Mitarb.'!Q24)</f>
        <v>0</v>
      </c>
      <c r="Y28" s="187" t="str">
        <f>IF(OR($C28="",'1045Bd Stammdaten Mitarb.'!M24="",F28="",'1045Bd Stammdaten Mitarb.'!O24="",X28=""),"",'1045Bd Stammdaten Mitarb.'!M24-F28-'1045Bd Stammdaten Mitarb.'!O24-X28)</f>
        <v/>
      </c>
      <c r="Z28" s="150" t="str">
        <f>IF(K28="","",K28 - '1045Bd Stammdaten Mitarb.'!R24)</f>
        <v/>
      </c>
      <c r="AA28" s="150" t="str">
        <f t="shared" si="11"/>
        <v/>
      </c>
      <c r="AB28" s="150" t="str">
        <f t="shared" si="12"/>
        <v/>
      </c>
      <c r="AC28" s="150" t="str">
        <f t="shared" si="13"/>
        <v/>
      </c>
      <c r="AD28" s="150" t="str">
        <f>IF(OR($C28="",K28="",N28=""),"",MAX(O28+'1045Bd Stammdaten Mitarb.'!S24-N28,0))</f>
        <v/>
      </c>
      <c r="AE28" s="150">
        <f>'1045Bd Stammdaten Mitarb.'!S24</f>
        <v>0</v>
      </c>
      <c r="AF28" s="150" t="str">
        <f t="shared" si="14"/>
        <v/>
      </c>
      <c r="AG28" s="159">
        <f>IF('1045Bd Stammdaten Mitarb.'!M24="",0,1)</f>
        <v>0</v>
      </c>
      <c r="AH28" s="179">
        <f t="shared" si="15"/>
        <v>0</v>
      </c>
      <c r="AI28" s="150">
        <f>IF('1045Bd Stammdaten Mitarb.'!M24="",0,'1045Bd Stammdaten Mitarb.'!M24)</f>
        <v>0</v>
      </c>
      <c r="AJ28" s="150">
        <f>IF('1045Bd Stammdaten Mitarb.'!M24="",0,'1045Bd Stammdaten Mitarb.'!O24)</f>
        <v>0</v>
      </c>
      <c r="AK28" s="194">
        <f>IF('1045Bd Stammdaten Mitarb.'!U24&gt;0,AA28,0)</f>
        <v>0</v>
      </c>
      <c r="AL28" s="160">
        <f>IF('1045Bd Stammdaten Mitarb.'!U24&gt;0,'1045Bd Stammdaten Mitarb.'!S24,0)</f>
        <v>0</v>
      </c>
      <c r="AM28" s="150">
        <f>'1045Bd Stammdaten Mitarb.'!M24</f>
        <v>0</v>
      </c>
      <c r="AN28" s="150">
        <f>'1045Bd Stammdaten Mitarb.'!O24</f>
        <v>0</v>
      </c>
      <c r="AO28" s="150">
        <f t="shared" si="16"/>
        <v>0</v>
      </c>
    </row>
    <row r="29" spans="1:41" s="152" customFormat="1" ht="16.899999999999999" customHeight="1">
      <c r="A29" s="191" t="str">
        <f>IF('1045Bd Stammdaten Mitarb.'!A25="","",'1045Bd Stammdaten Mitarb.'!A25)</f>
        <v/>
      </c>
      <c r="B29" s="192" t="str">
        <f>IF('1045Bd Stammdaten Mitarb.'!B25="","",'1045Bd Stammdaten Mitarb.'!B25)</f>
        <v/>
      </c>
      <c r="C29" s="193" t="str">
        <f>IF('1045Bd Stammdaten Mitarb.'!C25="","",'1045Bd Stammdaten Mitarb.'!C25)</f>
        <v/>
      </c>
      <c r="D29" s="277" t="str">
        <f>IF('1045Bd Stammdaten Mitarb.'!AF25="","",IF('1045Bd Stammdaten Mitarb.'!AF25*E29&gt;'1045Ad Antrag'!$B$28,'1045Ad Antrag'!$B$28/E29,'1045Bd Stammdaten Mitarb.'!AF25))</f>
        <v/>
      </c>
      <c r="E29" s="278" t="str">
        <f>IF('1045Bd Stammdaten Mitarb.'!M25="","",'1045Bd Stammdaten Mitarb.'!M25)</f>
        <v/>
      </c>
      <c r="F29" s="273" t="str">
        <f>IF('1045Bd Stammdaten Mitarb.'!N25="","",'1045Bd Stammdaten Mitarb.'!N25)</f>
        <v/>
      </c>
      <c r="G29" s="273" t="str">
        <f>IF('1045Bd Stammdaten Mitarb.'!O25="","",'1045Bd Stammdaten Mitarb.'!O25)</f>
        <v/>
      </c>
      <c r="H29" s="274" t="str">
        <f>IF('1045Bd Stammdaten Mitarb.'!P25="","",'1045Bd Stammdaten Mitarb.'!P25)</f>
        <v/>
      </c>
      <c r="I29" s="275" t="str">
        <f>IF('1045Bd Stammdaten Mitarb.'!Q25="","",'1045Bd Stammdaten Mitarb.'!Q25)</f>
        <v/>
      </c>
      <c r="J29" s="318" t="str">
        <f t="shared" si="2"/>
        <v/>
      </c>
      <c r="K29" s="278" t="str">
        <f t="shared" si="3"/>
        <v/>
      </c>
      <c r="L29" s="276" t="str">
        <f>IF('1045Bd Stammdaten Mitarb.'!R25="","",'1045Bd Stammdaten Mitarb.'!R25)</f>
        <v/>
      </c>
      <c r="M29" s="277" t="str">
        <f t="shared" si="4"/>
        <v/>
      </c>
      <c r="N29" s="319" t="str">
        <f t="shared" si="5"/>
        <v/>
      </c>
      <c r="O29" s="318" t="str">
        <f t="shared" si="6"/>
        <v/>
      </c>
      <c r="P29" s="278" t="str">
        <f t="shared" si="7"/>
        <v/>
      </c>
      <c r="Q29" s="276" t="str">
        <f t="shared" si="8"/>
        <v/>
      </c>
      <c r="R29" s="277" t="str">
        <f t="shared" si="9"/>
        <v/>
      </c>
      <c r="S29" s="278" t="str">
        <f>IF(N29="","",MAX((N29-AE29)*'1045Ad Antrag'!$B$30,0))</f>
        <v/>
      </c>
      <c r="T29" s="279" t="str">
        <f t="shared" si="10"/>
        <v/>
      </c>
      <c r="U29" s="187"/>
      <c r="V29" s="194">
        <f>'1045Bd Stammdaten Mitarb.'!L25</f>
        <v>0</v>
      </c>
      <c r="W29" s="194" t="str">
        <f>'1045Ed Abrechnung'!D29</f>
        <v/>
      </c>
      <c r="X29" s="187">
        <f>IF(AND('1045Bd Stammdaten Mitarb.'!P25="",'1045Bd Stammdaten Mitarb.'!Q25=""),0,'1045Bd Stammdaten Mitarb.'!P25-'1045Bd Stammdaten Mitarb.'!Q25)</f>
        <v>0</v>
      </c>
      <c r="Y29" s="187" t="str">
        <f>IF(OR($C29="",'1045Bd Stammdaten Mitarb.'!M25="",F29="",'1045Bd Stammdaten Mitarb.'!O25="",X29=""),"",'1045Bd Stammdaten Mitarb.'!M25-F29-'1045Bd Stammdaten Mitarb.'!O25-X29)</f>
        <v/>
      </c>
      <c r="Z29" s="150" t="str">
        <f>IF(K29="","",K29 - '1045Bd Stammdaten Mitarb.'!R25)</f>
        <v/>
      </c>
      <c r="AA29" s="150" t="str">
        <f t="shared" si="11"/>
        <v/>
      </c>
      <c r="AB29" s="150" t="str">
        <f t="shared" si="12"/>
        <v/>
      </c>
      <c r="AC29" s="150" t="str">
        <f t="shared" si="13"/>
        <v/>
      </c>
      <c r="AD29" s="150" t="str">
        <f>IF(OR($C29="",K29="",N29=""),"",MAX(O29+'1045Bd Stammdaten Mitarb.'!S25-N29,0))</f>
        <v/>
      </c>
      <c r="AE29" s="150">
        <f>'1045Bd Stammdaten Mitarb.'!S25</f>
        <v>0</v>
      </c>
      <c r="AF29" s="150" t="str">
        <f t="shared" si="14"/>
        <v/>
      </c>
      <c r="AG29" s="159">
        <f>IF('1045Bd Stammdaten Mitarb.'!M25="",0,1)</f>
        <v>0</v>
      </c>
      <c r="AH29" s="179">
        <f t="shared" si="15"/>
        <v>0</v>
      </c>
      <c r="AI29" s="150">
        <f>IF('1045Bd Stammdaten Mitarb.'!M25="",0,'1045Bd Stammdaten Mitarb.'!M25)</f>
        <v>0</v>
      </c>
      <c r="AJ29" s="150">
        <f>IF('1045Bd Stammdaten Mitarb.'!M25="",0,'1045Bd Stammdaten Mitarb.'!O25)</f>
        <v>0</v>
      </c>
      <c r="AK29" s="194">
        <f>IF('1045Bd Stammdaten Mitarb.'!U25&gt;0,AA29,0)</f>
        <v>0</v>
      </c>
      <c r="AL29" s="160">
        <f>IF('1045Bd Stammdaten Mitarb.'!U25&gt;0,'1045Bd Stammdaten Mitarb.'!S25,0)</f>
        <v>0</v>
      </c>
      <c r="AM29" s="150">
        <f>'1045Bd Stammdaten Mitarb.'!M25</f>
        <v>0</v>
      </c>
      <c r="AN29" s="150">
        <f>'1045Bd Stammdaten Mitarb.'!O25</f>
        <v>0</v>
      </c>
      <c r="AO29" s="150">
        <f t="shared" si="16"/>
        <v>0</v>
      </c>
    </row>
    <row r="30" spans="1:41" s="152" customFormat="1" ht="16.899999999999999" customHeight="1">
      <c r="A30" s="191" t="str">
        <f>IF('1045Bd Stammdaten Mitarb.'!A26="","",'1045Bd Stammdaten Mitarb.'!A26)</f>
        <v/>
      </c>
      <c r="B30" s="192" t="str">
        <f>IF('1045Bd Stammdaten Mitarb.'!B26="","",'1045Bd Stammdaten Mitarb.'!B26)</f>
        <v/>
      </c>
      <c r="C30" s="193" t="str">
        <f>IF('1045Bd Stammdaten Mitarb.'!C26="","",'1045Bd Stammdaten Mitarb.'!C26)</f>
        <v/>
      </c>
      <c r="D30" s="277" t="str">
        <f>IF('1045Bd Stammdaten Mitarb.'!AF26="","",IF('1045Bd Stammdaten Mitarb.'!AF26*E30&gt;'1045Ad Antrag'!$B$28,'1045Ad Antrag'!$B$28/E30,'1045Bd Stammdaten Mitarb.'!AF26))</f>
        <v/>
      </c>
      <c r="E30" s="278" t="str">
        <f>IF('1045Bd Stammdaten Mitarb.'!M26="","",'1045Bd Stammdaten Mitarb.'!M26)</f>
        <v/>
      </c>
      <c r="F30" s="273" t="str">
        <f>IF('1045Bd Stammdaten Mitarb.'!N26="","",'1045Bd Stammdaten Mitarb.'!N26)</f>
        <v/>
      </c>
      <c r="G30" s="273" t="str">
        <f>IF('1045Bd Stammdaten Mitarb.'!O26="","",'1045Bd Stammdaten Mitarb.'!O26)</f>
        <v/>
      </c>
      <c r="H30" s="274" t="str">
        <f>IF('1045Bd Stammdaten Mitarb.'!P26="","",'1045Bd Stammdaten Mitarb.'!P26)</f>
        <v/>
      </c>
      <c r="I30" s="275" t="str">
        <f>IF('1045Bd Stammdaten Mitarb.'!Q26="","",'1045Bd Stammdaten Mitarb.'!Q26)</f>
        <v/>
      </c>
      <c r="J30" s="318" t="str">
        <f t="shared" si="2"/>
        <v/>
      </c>
      <c r="K30" s="278" t="str">
        <f t="shared" si="3"/>
        <v/>
      </c>
      <c r="L30" s="276" t="str">
        <f>IF('1045Bd Stammdaten Mitarb.'!R26="","",'1045Bd Stammdaten Mitarb.'!R26)</f>
        <v/>
      </c>
      <c r="M30" s="277" t="str">
        <f t="shared" si="4"/>
        <v/>
      </c>
      <c r="N30" s="319" t="str">
        <f t="shared" si="5"/>
        <v/>
      </c>
      <c r="O30" s="318" t="str">
        <f t="shared" si="6"/>
        <v/>
      </c>
      <c r="P30" s="278" t="str">
        <f t="shared" si="7"/>
        <v/>
      </c>
      <c r="Q30" s="276" t="str">
        <f t="shared" si="8"/>
        <v/>
      </c>
      <c r="R30" s="277" t="str">
        <f t="shared" si="9"/>
        <v/>
      </c>
      <c r="S30" s="278" t="str">
        <f>IF(N30="","",MAX((N30-AE30)*'1045Ad Antrag'!$B$30,0))</f>
        <v/>
      </c>
      <c r="T30" s="279" t="str">
        <f t="shared" si="10"/>
        <v/>
      </c>
      <c r="U30" s="187"/>
      <c r="V30" s="194">
        <f>'1045Bd Stammdaten Mitarb.'!L26</f>
        <v>0</v>
      </c>
      <c r="W30" s="194" t="str">
        <f>'1045Ed Abrechnung'!D30</f>
        <v/>
      </c>
      <c r="X30" s="187">
        <f>IF(AND('1045Bd Stammdaten Mitarb.'!P26="",'1045Bd Stammdaten Mitarb.'!Q26=""),0,'1045Bd Stammdaten Mitarb.'!P26-'1045Bd Stammdaten Mitarb.'!Q26)</f>
        <v>0</v>
      </c>
      <c r="Y30" s="187" t="str">
        <f>IF(OR($C30="",'1045Bd Stammdaten Mitarb.'!M26="",F30="",'1045Bd Stammdaten Mitarb.'!O26="",X30=""),"",'1045Bd Stammdaten Mitarb.'!M26-F30-'1045Bd Stammdaten Mitarb.'!O26-X30)</f>
        <v/>
      </c>
      <c r="Z30" s="150" t="str">
        <f>IF(K30="","",K30 - '1045Bd Stammdaten Mitarb.'!R26)</f>
        <v/>
      </c>
      <c r="AA30" s="150" t="str">
        <f t="shared" si="11"/>
        <v/>
      </c>
      <c r="AB30" s="150" t="str">
        <f t="shared" si="12"/>
        <v/>
      </c>
      <c r="AC30" s="150" t="str">
        <f t="shared" si="13"/>
        <v/>
      </c>
      <c r="AD30" s="150" t="str">
        <f>IF(OR($C30="",K30="",N30=""),"",MAX(O30+'1045Bd Stammdaten Mitarb.'!S26-N30,0))</f>
        <v/>
      </c>
      <c r="AE30" s="150">
        <f>'1045Bd Stammdaten Mitarb.'!S26</f>
        <v>0</v>
      </c>
      <c r="AF30" s="150" t="str">
        <f t="shared" si="14"/>
        <v/>
      </c>
      <c r="AG30" s="159">
        <f>IF('1045Bd Stammdaten Mitarb.'!M26="",0,1)</f>
        <v>0</v>
      </c>
      <c r="AH30" s="179">
        <f t="shared" si="15"/>
        <v>0</v>
      </c>
      <c r="AI30" s="150">
        <f>IF('1045Bd Stammdaten Mitarb.'!M26="",0,'1045Bd Stammdaten Mitarb.'!M26)</f>
        <v>0</v>
      </c>
      <c r="AJ30" s="150">
        <f>IF('1045Bd Stammdaten Mitarb.'!M26="",0,'1045Bd Stammdaten Mitarb.'!O26)</f>
        <v>0</v>
      </c>
      <c r="AK30" s="194">
        <f>IF('1045Bd Stammdaten Mitarb.'!U26&gt;0,AA30,0)</f>
        <v>0</v>
      </c>
      <c r="AL30" s="160">
        <f>IF('1045Bd Stammdaten Mitarb.'!U26&gt;0,'1045Bd Stammdaten Mitarb.'!S26,0)</f>
        <v>0</v>
      </c>
      <c r="AM30" s="150">
        <f>'1045Bd Stammdaten Mitarb.'!M26</f>
        <v>0</v>
      </c>
      <c r="AN30" s="150">
        <f>'1045Bd Stammdaten Mitarb.'!O26</f>
        <v>0</v>
      </c>
      <c r="AO30" s="150">
        <f t="shared" si="16"/>
        <v>0</v>
      </c>
    </row>
    <row r="31" spans="1:41" s="152" customFormat="1" ht="16.899999999999999" customHeight="1">
      <c r="A31" s="191" t="str">
        <f>IF('1045Bd Stammdaten Mitarb.'!A27="","",'1045Bd Stammdaten Mitarb.'!A27)</f>
        <v/>
      </c>
      <c r="B31" s="192" t="str">
        <f>IF('1045Bd Stammdaten Mitarb.'!B27="","",'1045Bd Stammdaten Mitarb.'!B27)</f>
        <v/>
      </c>
      <c r="C31" s="193" t="str">
        <f>IF('1045Bd Stammdaten Mitarb.'!C27="","",'1045Bd Stammdaten Mitarb.'!C27)</f>
        <v/>
      </c>
      <c r="D31" s="277" t="str">
        <f>IF('1045Bd Stammdaten Mitarb.'!AF27="","",IF('1045Bd Stammdaten Mitarb.'!AF27*E31&gt;'1045Ad Antrag'!$B$28,'1045Ad Antrag'!$B$28/E31,'1045Bd Stammdaten Mitarb.'!AF27))</f>
        <v/>
      </c>
      <c r="E31" s="278" t="str">
        <f>IF('1045Bd Stammdaten Mitarb.'!M27="","",'1045Bd Stammdaten Mitarb.'!M27)</f>
        <v/>
      </c>
      <c r="F31" s="273" t="str">
        <f>IF('1045Bd Stammdaten Mitarb.'!N27="","",'1045Bd Stammdaten Mitarb.'!N27)</f>
        <v/>
      </c>
      <c r="G31" s="273" t="str">
        <f>IF('1045Bd Stammdaten Mitarb.'!O27="","",'1045Bd Stammdaten Mitarb.'!O27)</f>
        <v/>
      </c>
      <c r="H31" s="274" t="str">
        <f>IF('1045Bd Stammdaten Mitarb.'!P27="","",'1045Bd Stammdaten Mitarb.'!P27)</f>
        <v/>
      </c>
      <c r="I31" s="275" t="str">
        <f>IF('1045Bd Stammdaten Mitarb.'!Q27="","",'1045Bd Stammdaten Mitarb.'!Q27)</f>
        <v/>
      </c>
      <c r="J31" s="318" t="str">
        <f t="shared" si="2"/>
        <v/>
      </c>
      <c r="K31" s="278" t="str">
        <f t="shared" si="3"/>
        <v/>
      </c>
      <c r="L31" s="276" t="str">
        <f>IF('1045Bd Stammdaten Mitarb.'!R27="","",'1045Bd Stammdaten Mitarb.'!R27)</f>
        <v/>
      </c>
      <c r="M31" s="277" t="str">
        <f t="shared" si="4"/>
        <v/>
      </c>
      <c r="N31" s="319" t="str">
        <f t="shared" si="5"/>
        <v/>
      </c>
      <c r="O31" s="318" t="str">
        <f t="shared" si="6"/>
        <v/>
      </c>
      <c r="P31" s="278" t="str">
        <f t="shared" si="7"/>
        <v/>
      </c>
      <c r="Q31" s="276" t="str">
        <f t="shared" si="8"/>
        <v/>
      </c>
      <c r="R31" s="277" t="str">
        <f t="shared" si="9"/>
        <v/>
      </c>
      <c r="S31" s="278" t="str">
        <f>IF(N31="","",MAX((N31-AE31)*'1045Ad Antrag'!$B$30,0))</f>
        <v/>
      </c>
      <c r="T31" s="279" t="str">
        <f t="shared" si="10"/>
        <v/>
      </c>
      <c r="U31" s="187"/>
      <c r="V31" s="194">
        <f>'1045Bd Stammdaten Mitarb.'!L27</f>
        <v>0</v>
      </c>
      <c r="W31" s="194" t="str">
        <f>'1045Ed Abrechnung'!D31</f>
        <v/>
      </c>
      <c r="X31" s="187">
        <f>IF(AND('1045Bd Stammdaten Mitarb.'!P27="",'1045Bd Stammdaten Mitarb.'!Q27=""),0,'1045Bd Stammdaten Mitarb.'!P27-'1045Bd Stammdaten Mitarb.'!Q27)</f>
        <v>0</v>
      </c>
      <c r="Y31" s="187" t="str">
        <f>IF(OR($C31="",'1045Bd Stammdaten Mitarb.'!M27="",F31="",'1045Bd Stammdaten Mitarb.'!O27="",X31=""),"",'1045Bd Stammdaten Mitarb.'!M27-F31-'1045Bd Stammdaten Mitarb.'!O27-X31)</f>
        <v/>
      </c>
      <c r="Z31" s="150" t="str">
        <f>IF(K31="","",K31 - '1045Bd Stammdaten Mitarb.'!R27)</f>
        <v/>
      </c>
      <c r="AA31" s="150" t="str">
        <f t="shared" si="11"/>
        <v/>
      </c>
      <c r="AB31" s="150" t="str">
        <f t="shared" si="12"/>
        <v/>
      </c>
      <c r="AC31" s="150" t="str">
        <f t="shared" si="13"/>
        <v/>
      </c>
      <c r="AD31" s="150" t="str">
        <f>IF(OR($C31="",K31="",N31=""),"",MAX(O31+'1045Bd Stammdaten Mitarb.'!S27-N31,0))</f>
        <v/>
      </c>
      <c r="AE31" s="150">
        <f>'1045Bd Stammdaten Mitarb.'!S27</f>
        <v>0</v>
      </c>
      <c r="AF31" s="150" t="str">
        <f t="shared" si="14"/>
        <v/>
      </c>
      <c r="AG31" s="159">
        <f>IF('1045Bd Stammdaten Mitarb.'!M27="",0,1)</f>
        <v>0</v>
      </c>
      <c r="AH31" s="179">
        <f t="shared" si="15"/>
        <v>0</v>
      </c>
      <c r="AI31" s="150">
        <f>IF('1045Bd Stammdaten Mitarb.'!M27="",0,'1045Bd Stammdaten Mitarb.'!M27)</f>
        <v>0</v>
      </c>
      <c r="AJ31" s="150">
        <f>IF('1045Bd Stammdaten Mitarb.'!M27="",0,'1045Bd Stammdaten Mitarb.'!O27)</f>
        <v>0</v>
      </c>
      <c r="AK31" s="194">
        <f>IF('1045Bd Stammdaten Mitarb.'!U27&gt;0,AA31,0)</f>
        <v>0</v>
      </c>
      <c r="AL31" s="160">
        <f>IF('1045Bd Stammdaten Mitarb.'!U27&gt;0,'1045Bd Stammdaten Mitarb.'!S27,0)</f>
        <v>0</v>
      </c>
      <c r="AM31" s="150">
        <f>'1045Bd Stammdaten Mitarb.'!M27</f>
        <v>0</v>
      </c>
      <c r="AN31" s="150">
        <f>'1045Bd Stammdaten Mitarb.'!O27</f>
        <v>0</v>
      </c>
      <c r="AO31" s="150">
        <f t="shared" si="16"/>
        <v>0</v>
      </c>
    </row>
    <row r="32" spans="1:41" s="152" customFormat="1" ht="16.899999999999999" customHeight="1">
      <c r="A32" s="191" t="str">
        <f>IF('1045Bd Stammdaten Mitarb.'!A28="","",'1045Bd Stammdaten Mitarb.'!A28)</f>
        <v/>
      </c>
      <c r="B32" s="192" t="str">
        <f>IF('1045Bd Stammdaten Mitarb.'!B28="","",'1045Bd Stammdaten Mitarb.'!B28)</f>
        <v/>
      </c>
      <c r="C32" s="193" t="str">
        <f>IF('1045Bd Stammdaten Mitarb.'!C28="","",'1045Bd Stammdaten Mitarb.'!C28)</f>
        <v/>
      </c>
      <c r="D32" s="277" t="str">
        <f>IF('1045Bd Stammdaten Mitarb.'!AF28="","",IF('1045Bd Stammdaten Mitarb.'!AF28*E32&gt;'1045Ad Antrag'!$B$28,'1045Ad Antrag'!$B$28/E32,'1045Bd Stammdaten Mitarb.'!AF28))</f>
        <v/>
      </c>
      <c r="E32" s="278" t="str">
        <f>IF('1045Bd Stammdaten Mitarb.'!M28="","",'1045Bd Stammdaten Mitarb.'!M28)</f>
        <v/>
      </c>
      <c r="F32" s="273" t="str">
        <f>IF('1045Bd Stammdaten Mitarb.'!N28="","",'1045Bd Stammdaten Mitarb.'!N28)</f>
        <v/>
      </c>
      <c r="G32" s="273" t="str">
        <f>IF('1045Bd Stammdaten Mitarb.'!O28="","",'1045Bd Stammdaten Mitarb.'!O28)</f>
        <v/>
      </c>
      <c r="H32" s="274" t="str">
        <f>IF('1045Bd Stammdaten Mitarb.'!P28="","",'1045Bd Stammdaten Mitarb.'!P28)</f>
        <v/>
      </c>
      <c r="I32" s="275" t="str">
        <f>IF('1045Bd Stammdaten Mitarb.'!Q28="","",'1045Bd Stammdaten Mitarb.'!Q28)</f>
        <v/>
      </c>
      <c r="J32" s="318" t="str">
        <f t="shared" si="2"/>
        <v/>
      </c>
      <c r="K32" s="278" t="str">
        <f t="shared" si="3"/>
        <v/>
      </c>
      <c r="L32" s="276" t="str">
        <f>IF('1045Bd Stammdaten Mitarb.'!R28="","",'1045Bd Stammdaten Mitarb.'!R28)</f>
        <v/>
      </c>
      <c r="M32" s="277" t="str">
        <f t="shared" si="4"/>
        <v/>
      </c>
      <c r="N32" s="319" t="str">
        <f t="shared" si="5"/>
        <v/>
      </c>
      <c r="O32" s="318" t="str">
        <f t="shared" si="6"/>
        <v/>
      </c>
      <c r="P32" s="278" t="str">
        <f t="shared" si="7"/>
        <v/>
      </c>
      <c r="Q32" s="276" t="str">
        <f t="shared" si="8"/>
        <v/>
      </c>
      <c r="R32" s="277" t="str">
        <f t="shared" si="9"/>
        <v/>
      </c>
      <c r="S32" s="278" t="str">
        <f>IF(N32="","",MAX((N32-AE32)*'1045Ad Antrag'!$B$30,0))</f>
        <v/>
      </c>
      <c r="T32" s="279" t="str">
        <f t="shared" si="10"/>
        <v/>
      </c>
      <c r="U32" s="187"/>
      <c r="V32" s="194">
        <f>'1045Bd Stammdaten Mitarb.'!L28</f>
        <v>0</v>
      </c>
      <c r="W32" s="194" t="str">
        <f>'1045Ed Abrechnung'!D32</f>
        <v/>
      </c>
      <c r="X32" s="187">
        <f>IF(AND('1045Bd Stammdaten Mitarb.'!P28="",'1045Bd Stammdaten Mitarb.'!Q28=""),0,'1045Bd Stammdaten Mitarb.'!P28-'1045Bd Stammdaten Mitarb.'!Q28)</f>
        <v>0</v>
      </c>
      <c r="Y32" s="187" t="str">
        <f>IF(OR($C32="",'1045Bd Stammdaten Mitarb.'!M28="",F32="",'1045Bd Stammdaten Mitarb.'!O28="",X32=""),"",'1045Bd Stammdaten Mitarb.'!M28-F32-'1045Bd Stammdaten Mitarb.'!O28-X32)</f>
        <v/>
      </c>
      <c r="Z32" s="150" t="str">
        <f>IF(K32="","",K32 - '1045Bd Stammdaten Mitarb.'!R28)</f>
        <v/>
      </c>
      <c r="AA32" s="150" t="str">
        <f t="shared" si="11"/>
        <v/>
      </c>
      <c r="AB32" s="150" t="str">
        <f t="shared" si="12"/>
        <v/>
      </c>
      <c r="AC32" s="150" t="str">
        <f t="shared" si="13"/>
        <v/>
      </c>
      <c r="AD32" s="150" t="str">
        <f>IF(OR($C32="",K32="",N32=""),"",MAX(O32+'1045Bd Stammdaten Mitarb.'!S28-N32,0))</f>
        <v/>
      </c>
      <c r="AE32" s="150">
        <f>'1045Bd Stammdaten Mitarb.'!S28</f>
        <v>0</v>
      </c>
      <c r="AF32" s="150" t="str">
        <f t="shared" si="14"/>
        <v/>
      </c>
      <c r="AG32" s="159">
        <f>IF('1045Bd Stammdaten Mitarb.'!M28="",0,1)</f>
        <v>0</v>
      </c>
      <c r="AH32" s="179">
        <f t="shared" si="15"/>
        <v>0</v>
      </c>
      <c r="AI32" s="150">
        <f>IF('1045Bd Stammdaten Mitarb.'!M28="",0,'1045Bd Stammdaten Mitarb.'!M28)</f>
        <v>0</v>
      </c>
      <c r="AJ32" s="150">
        <f>IF('1045Bd Stammdaten Mitarb.'!M28="",0,'1045Bd Stammdaten Mitarb.'!O28)</f>
        <v>0</v>
      </c>
      <c r="AK32" s="194">
        <f>IF('1045Bd Stammdaten Mitarb.'!U28&gt;0,AA32,0)</f>
        <v>0</v>
      </c>
      <c r="AL32" s="160">
        <f>IF('1045Bd Stammdaten Mitarb.'!U28&gt;0,'1045Bd Stammdaten Mitarb.'!S28,0)</f>
        <v>0</v>
      </c>
      <c r="AM32" s="150">
        <f>'1045Bd Stammdaten Mitarb.'!M28</f>
        <v>0</v>
      </c>
      <c r="AN32" s="150">
        <f>'1045Bd Stammdaten Mitarb.'!O28</f>
        <v>0</v>
      </c>
      <c r="AO32" s="150">
        <f t="shared" si="16"/>
        <v>0</v>
      </c>
    </row>
    <row r="33" spans="1:41" s="152" customFormat="1" ht="16.899999999999999" customHeight="1">
      <c r="A33" s="191" t="str">
        <f>IF('1045Bd Stammdaten Mitarb.'!A29="","",'1045Bd Stammdaten Mitarb.'!A29)</f>
        <v/>
      </c>
      <c r="B33" s="192" t="str">
        <f>IF('1045Bd Stammdaten Mitarb.'!B29="","",'1045Bd Stammdaten Mitarb.'!B29)</f>
        <v/>
      </c>
      <c r="C33" s="193" t="str">
        <f>IF('1045Bd Stammdaten Mitarb.'!C29="","",'1045Bd Stammdaten Mitarb.'!C29)</f>
        <v/>
      </c>
      <c r="D33" s="277" t="str">
        <f>IF('1045Bd Stammdaten Mitarb.'!AF29="","",IF('1045Bd Stammdaten Mitarb.'!AF29*E33&gt;'1045Ad Antrag'!$B$28,'1045Ad Antrag'!$B$28/E33,'1045Bd Stammdaten Mitarb.'!AF29))</f>
        <v/>
      </c>
      <c r="E33" s="278" t="str">
        <f>IF('1045Bd Stammdaten Mitarb.'!M29="","",'1045Bd Stammdaten Mitarb.'!M29)</f>
        <v/>
      </c>
      <c r="F33" s="273" t="str">
        <f>IF('1045Bd Stammdaten Mitarb.'!N29="","",'1045Bd Stammdaten Mitarb.'!N29)</f>
        <v/>
      </c>
      <c r="G33" s="273" t="str">
        <f>IF('1045Bd Stammdaten Mitarb.'!O29="","",'1045Bd Stammdaten Mitarb.'!O29)</f>
        <v/>
      </c>
      <c r="H33" s="274" t="str">
        <f>IF('1045Bd Stammdaten Mitarb.'!P29="","",'1045Bd Stammdaten Mitarb.'!P29)</f>
        <v/>
      </c>
      <c r="I33" s="275" t="str">
        <f>IF('1045Bd Stammdaten Mitarb.'!Q29="","",'1045Bd Stammdaten Mitarb.'!Q29)</f>
        <v/>
      </c>
      <c r="J33" s="318" t="str">
        <f t="shared" si="2"/>
        <v/>
      </c>
      <c r="K33" s="278" t="str">
        <f t="shared" si="3"/>
        <v/>
      </c>
      <c r="L33" s="276" t="str">
        <f>IF('1045Bd Stammdaten Mitarb.'!R29="","",'1045Bd Stammdaten Mitarb.'!R29)</f>
        <v/>
      </c>
      <c r="M33" s="277" t="str">
        <f t="shared" si="4"/>
        <v/>
      </c>
      <c r="N33" s="319" t="str">
        <f t="shared" si="5"/>
        <v/>
      </c>
      <c r="O33" s="318" t="str">
        <f t="shared" si="6"/>
        <v/>
      </c>
      <c r="P33" s="278" t="str">
        <f t="shared" si="7"/>
        <v/>
      </c>
      <c r="Q33" s="276" t="str">
        <f t="shared" si="8"/>
        <v/>
      </c>
      <c r="R33" s="277" t="str">
        <f t="shared" si="9"/>
        <v/>
      </c>
      <c r="S33" s="278" t="str">
        <f>IF(N33="","",MAX((N33-AE33)*'1045Ad Antrag'!$B$30,0))</f>
        <v/>
      </c>
      <c r="T33" s="279" t="str">
        <f t="shared" si="10"/>
        <v/>
      </c>
      <c r="U33" s="187"/>
      <c r="V33" s="194">
        <f>'1045Bd Stammdaten Mitarb.'!L29</f>
        <v>0</v>
      </c>
      <c r="W33" s="194" t="str">
        <f>'1045Ed Abrechnung'!D33</f>
        <v/>
      </c>
      <c r="X33" s="187">
        <f>IF(AND('1045Bd Stammdaten Mitarb.'!P29="",'1045Bd Stammdaten Mitarb.'!Q29=""),0,'1045Bd Stammdaten Mitarb.'!P29-'1045Bd Stammdaten Mitarb.'!Q29)</f>
        <v>0</v>
      </c>
      <c r="Y33" s="187" t="str">
        <f>IF(OR($C33="",'1045Bd Stammdaten Mitarb.'!M29="",F33="",'1045Bd Stammdaten Mitarb.'!O29="",X33=""),"",'1045Bd Stammdaten Mitarb.'!M29-F33-'1045Bd Stammdaten Mitarb.'!O29-X33)</f>
        <v/>
      </c>
      <c r="Z33" s="150" t="str">
        <f>IF(K33="","",K33 - '1045Bd Stammdaten Mitarb.'!R29)</f>
        <v/>
      </c>
      <c r="AA33" s="150" t="str">
        <f t="shared" si="11"/>
        <v/>
      </c>
      <c r="AB33" s="150" t="str">
        <f t="shared" si="12"/>
        <v/>
      </c>
      <c r="AC33" s="150" t="str">
        <f t="shared" si="13"/>
        <v/>
      </c>
      <c r="AD33" s="150" t="str">
        <f>IF(OR($C33="",K33="",N33=""),"",MAX(O33+'1045Bd Stammdaten Mitarb.'!S29-N33,0))</f>
        <v/>
      </c>
      <c r="AE33" s="150">
        <f>'1045Bd Stammdaten Mitarb.'!S29</f>
        <v>0</v>
      </c>
      <c r="AF33" s="150" t="str">
        <f t="shared" si="14"/>
        <v/>
      </c>
      <c r="AG33" s="159">
        <f>IF('1045Bd Stammdaten Mitarb.'!M29="",0,1)</f>
        <v>0</v>
      </c>
      <c r="AH33" s="179">
        <f t="shared" si="15"/>
        <v>0</v>
      </c>
      <c r="AI33" s="150">
        <f>IF('1045Bd Stammdaten Mitarb.'!M29="",0,'1045Bd Stammdaten Mitarb.'!M29)</f>
        <v>0</v>
      </c>
      <c r="AJ33" s="150">
        <f>IF('1045Bd Stammdaten Mitarb.'!M29="",0,'1045Bd Stammdaten Mitarb.'!O29)</f>
        <v>0</v>
      </c>
      <c r="AK33" s="194">
        <f>IF('1045Bd Stammdaten Mitarb.'!U29&gt;0,AA33,0)</f>
        <v>0</v>
      </c>
      <c r="AL33" s="160">
        <f>IF('1045Bd Stammdaten Mitarb.'!U29&gt;0,'1045Bd Stammdaten Mitarb.'!S29,0)</f>
        <v>0</v>
      </c>
      <c r="AM33" s="150">
        <f>'1045Bd Stammdaten Mitarb.'!M29</f>
        <v>0</v>
      </c>
      <c r="AN33" s="150">
        <f>'1045Bd Stammdaten Mitarb.'!O29</f>
        <v>0</v>
      </c>
      <c r="AO33" s="150">
        <f t="shared" si="16"/>
        <v>0</v>
      </c>
    </row>
    <row r="34" spans="1:41" s="152" customFormat="1" ht="16.899999999999999" customHeight="1">
      <c r="A34" s="191" t="str">
        <f>IF('1045Bd Stammdaten Mitarb.'!A30="","",'1045Bd Stammdaten Mitarb.'!A30)</f>
        <v/>
      </c>
      <c r="B34" s="192" t="str">
        <f>IF('1045Bd Stammdaten Mitarb.'!B30="","",'1045Bd Stammdaten Mitarb.'!B30)</f>
        <v/>
      </c>
      <c r="C34" s="193" t="str">
        <f>IF('1045Bd Stammdaten Mitarb.'!C30="","",'1045Bd Stammdaten Mitarb.'!C30)</f>
        <v/>
      </c>
      <c r="D34" s="277" t="str">
        <f>IF('1045Bd Stammdaten Mitarb.'!AF30="","",IF('1045Bd Stammdaten Mitarb.'!AF30*E34&gt;'1045Ad Antrag'!$B$28,'1045Ad Antrag'!$B$28/E34,'1045Bd Stammdaten Mitarb.'!AF30))</f>
        <v/>
      </c>
      <c r="E34" s="278" t="str">
        <f>IF('1045Bd Stammdaten Mitarb.'!M30="","",'1045Bd Stammdaten Mitarb.'!M30)</f>
        <v/>
      </c>
      <c r="F34" s="273" t="str">
        <f>IF('1045Bd Stammdaten Mitarb.'!N30="","",'1045Bd Stammdaten Mitarb.'!N30)</f>
        <v/>
      </c>
      <c r="G34" s="273" t="str">
        <f>IF('1045Bd Stammdaten Mitarb.'!O30="","",'1045Bd Stammdaten Mitarb.'!O30)</f>
        <v/>
      </c>
      <c r="H34" s="274" t="str">
        <f>IF('1045Bd Stammdaten Mitarb.'!P30="","",'1045Bd Stammdaten Mitarb.'!P30)</f>
        <v/>
      </c>
      <c r="I34" s="275" t="str">
        <f>IF('1045Bd Stammdaten Mitarb.'!Q30="","",'1045Bd Stammdaten Mitarb.'!Q30)</f>
        <v/>
      </c>
      <c r="J34" s="318" t="str">
        <f t="shared" si="2"/>
        <v/>
      </c>
      <c r="K34" s="278" t="str">
        <f t="shared" si="3"/>
        <v/>
      </c>
      <c r="L34" s="276" t="str">
        <f>IF('1045Bd Stammdaten Mitarb.'!R30="","",'1045Bd Stammdaten Mitarb.'!R30)</f>
        <v/>
      </c>
      <c r="M34" s="277" t="str">
        <f t="shared" si="4"/>
        <v/>
      </c>
      <c r="N34" s="319" t="str">
        <f t="shared" si="5"/>
        <v/>
      </c>
      <c r="O34" s="318" t="str">
        <f t="shared" si="6"/>
        <v/>
      </c>
      <c r="P34" s="278" t="str">
        <f t="shared" si="7"/>
        <v/>
      </c>
      <c r="Q34" s="276" t="str">
        <f t="shared" si="8"/>
        <v/>
      </c>
      <c r="R34" s="277" t="str">
        <f t="shared" si="9"/>
        <v/>
      </c>
      <c r="S34" s="278" t="str">
        <f>IF(N34="","",MAX((N34-AE34)*'1045Ad Antrag'!$B$30,0))</f>
        <v/>
      </c>
      <c r="T34" s="279" t="str">
        <f t="shared" si="10"/>
        <v/>
      </c>
      <c r="U34" s="187"/>
      <c r="V34" s="194">
        <f>'1045Bd Stammdaten Mitarb.'!L30</f>
        <v>0</v>
      </c>
      <c r="W34" s="194" t="str">
        <f>'1045Ed Abrechnung'!D34</f>
        <v/>
      </c>
      <c r="X34" s="187">
        <f>IF(AND('1045Bd Stammdaten Mitarb.'!P30="",'1045Bd Stammdaten Mitarb.'!Q30=""),0,'1045Bd Stammdaten Mitarb.'!P30-'1045Bd Stammdaten Mitarb.'!Q30)</f>
        <v>0</v>
      </c>
      <c r="Y34" s="187" t="str">
        <f>IF(OR($C34="",'1045Bd Stammdaten Mitarb.'!M30="",F34="",'1045Bd Stammdaten Mitarb.'!O30="",X34=""),"",'1045Bd Stammdaten Mitarb.'!M30-F34-'1045Bd Stammdaten Mitarb.'!O30-X34)</f>
        <v/>
      </c>
      <c r="Z34" s="150" t="str">
        <f>IF(K34="","",K34 - '1045Bd Stammdaten Mitarb.'!R30)</f>
        <v/>
      </c>
      <c r="AA34" s="150" t="str">
        <f t="shared" si="11"/>
        <v/>
      </c>
      <c r="AB34" s="150" t="str">
        <f t="shared" si="12"/>
        <v/>
      </c>
      <c r="AC34" s="150" t="str">
        <f t="shared" si="13"/>
        <v/>
      </c>
      <c r="AD34" s="150" t="str">
        <f>IF(OR($C34="",K34="",N34=""),"",MAX(O34+'1045Bd Stammdaten Mitarb.'!S30-N34,0))</f>
        <v/>
      </c>
      <c r="AE34" s="150">
        <f>'1045Bd Stammdaten Mitarb.'!S30</f>
        <v>0</v>
      </c>
      <c r="AF34" s="150" t="str">
        <f t="shared" si="14"/>
        <v/>
      </c>
      <c r="AG34" s="159">
        <f>IF('1045Bd Stammdaten Mitarb.'!M30="",0,1)</f>
        <v>0</v>
      </c>
      <c r="AH34" s="179">
        <f t="shared" si="15"/>
        <v>0</v>
      </c>
      <c r="AI34" s="150">
        <f>IF('1045Bd Stammdaten Mitarb.'!M30="",0,'1045Bd Stammdaten Mitarb.'!M30)</f>
        <v>0</v>
      </c>
      <c r="AJ34" s="150">
        <f>IF('1045Bd Stammdaten Mitarb.'!M30="",0,'1045Bd Stammdaten Mitarb.'!O30)</f>
        <v>0</v>
      </c>
      <c r="AK34" s="194">
        <f>IF('1045Bd Stammdaten Mitarb.'!U30&gt;0,AA34,0)</f>
        <v>0</v>
      </c>
      <c r="AL34" s="160">
        <f>IF('1045Bd Stammdaten Mitarb.'!U30&gt;0,'1045Bd Stammdaten Mitarb.'!S30,0)</f>
        <v>0</v>
      </c>
      <c r="AM34" s="150">
        <f>'1045Bd Stammdaten Mitarb.'!M30</f>
        <v>0</v>
      </c>
      <c r="AN34" s="150">
        <f>'1045Bd Stammdaten Mitarb.'!O30</f>
        <v>0</v>
      </c>
      <c r="AO34" s="150">
        <f t="shared" si="16"/>
        <v>0</v>
      </c>
    </row>
    <row r="35" spans="1:41" s="152" customFormat="1" ht="16.899999999999999" customHeight="1">
      <c r="A35" s="191" t="str">
        <f>IF('1045Bd Stammdaten Mitarb.'!A31="","",'1045Bd Stammdaten Mitarb.'!A31)</f>
        <v/>
      </c>
      <c r="B35" s="192" t="str">
        <f>IF('1045Bd Stammdaten Mitarb.'!B31="","",'1045Bd Stammdaten Mitarb.'!B31)</f>
        <v/>
      </c>
      <c r="C35" s="193" t="str">
        <f>IF('1045Bd Stammdaten Mitarb.'!C31="","",'1045Bd Stammdaten Mitarb.'!C31)</f>
        <v/>
      </c>
      <c r="D35" s="277" t="str">
        <f>IF('1045Bd Stammdaten Mitarb.'!AF31="","",IF('1045Bd Stammdaten Mitarb.'!AF31*E35&gt;'1045Ad Antrag'!$B$28,'1045Ad Antrag'!$B$28/E35,'1045Bd Stammdaten Mitarb.'!AF31))</f>
        <v/>
      </c>
      <c r="E35" s="278" t="str">
        <f>IF('1045Bd Stammdaten Mitarb.'!M31="","",'1045Bd Stammdaten Mitarb.'!M31)</f>
        <v/>
      </c>
      <c r="F35" s="273" t="str">
        <f>IF('1045Bd Stammdaten Mitarb.'!N31="","",'1045Bd Stammdaten Mitarb.'!N31)</f>
        <v/>
      </c>
      <c r="G35" s="273" t="str">
        <f>IF('1045Bd Stammdaten Mitarb.'!O31="","",'1045Bd Stammdaten Mitarb.'!O31)</f>
        <v/>
      </c>
      <c r="H35" s="274" t="str">
        <f>IF('1045Bd Stammdaten Mitarb.'!P31="","",'1045Bd Stammdaten Mitarb.'!P31)</f>
        <v/>
      </c>
      <c r="I35" s="275" t="str">
        <f>IF('1045Bd Stammdaten Mitarb.'!Q31="","",'1045Bd Stammdaten Mitarb.'!Q31)</f>
        <v/>
      </c>
      <c r="J35" s="318" t="str">
        <f t="shared" si="2"/>
        <v/>
      </c>
      <c r="K35" s="278" t="str">
        <f t="shared" si="3"/>
        <v/>
      </c>
      <c r="L35" s="276" t="str">
        <f>IF('1045Bd Stammdaten Mitarb.'!R31="","",'1045Bd Stammdaten Mitarb.'!R31)</f>
        <v/>
      </c>
      <c r="M35" s="277" t="str">
        <f t="shared" si="4"/>
        <v/>
      </c>
      <c r="N35" s="319" t="str">
        <f t="shared" si="5"/>
        <v/>
      </c>
      <c r="O35" s="318" t="str">
        <f t="shared" si="6"/>
        <v/>
      </c>
      <c r="P35" s="278" t="str">
        <f t="shared" si="7"/>
        <v/>
      </c>
      <c r="Q35" s="276" t="str">
        <f t="shared" si="8"/>
        <v/>
      </c>
      <c r="R35" s="277" t="str">
        <f t="shared" si="9"/>
        <v/>
      </c>
      <c r="S35" s="278" t="str">
        <f>IF(N35="","",MAX((N35-AE35)*'1045Ad Antrag'!$B$30,0))</f>
        <v/>
      </c>
      <c r="T35" s="279" t="str">
        <f t="shared" si="10"/>
        <v/>
      </c>
      <c r="U35" s="187"/>
      <c r="V35" s="194">
        <f>'1045Bd Stammdaten Mitarb.'!L31</f>
        <v>0</v>
      </c>
      <c r="W35" s="194" t="str">
        <f>'1045Ed Abrechnung'!D35</f>
        <v/>
      </c>
      <c r="X35" s="187">
        <f>IF(AND('1045Bd Stammdaten Mitarb.'!P31="",'1045Bd Stammdaten Mitarb.'!Q31=""),0,'1045Bd Stammdaten Mitarb.'!P31-'1045Bd Stammdaten Mitarb.'!Q31)</f>
        <v>0</v>
      </c>
      <c r="Y35" s="187" t="str">
        <f>IF(OR($C35="",'1045Bd Stammdaten Mitarb.'!M31="",F35="",'1045Bd Stammdaten Mitarb.'!O31="",X35=""),"",'1045Bd Stammdaten Mitarb.'!M31-F35-'1045Bd Stammdaten Mitarb.'!O31-X35)</f>
        <v/>
      </c>
      <c r="Z35" s="150" t="str">
        <f>IF(K35="","",K35 - '1045Bd Stammdaten Mitarb.'!R31)</f>
        <v/>
      </c>
      <c r="AA35" s="150" t="str">
        <f t="shared" si="11"/>
        <v/>
      </c>
      <c r="AB35" s="150" t="str">
        <f t="shared" si="12"/>
        <v/>
      </c>
      <c r="AC35" s="150" t="str">
        <f t="shared" si="13"/>
        <v/>
      </c>
      <c r="AD35" s="150" t="str">
        <f>IF(OR($C35="",K35="",N35=""),"",MAX(O35+'1045Bd Stammdaten Mitarb.'!S31-N35,0))</f>
        <v/>
      </c>
      <c r="AE35" s="150">
        <f>'1045Bd Stammdaten Mitarb.'!S31</f>
        <v>0</v>
      </c>
      <c r="AF35" s="150" t="str">
        <f t="shared" si="14"/>
        <v/>
      </c>
      <c r="AG35" s="159">
        <f>IF('1045Bd Stammdaten Mitarb.'!M31="",0,1)</f>
        <v>0</v>
      </c>
      <c r="AH35" s="179">
        <f t="shared" si="15"/>
        <v>0</v>
      </c>
      <c r="AI35" s="150">
        <f>IF('1045Bd Stammdaten Mitarb.'!M31="",0,'1045Bd Stammdaten Mitarb.'!M31)</f>
        <v>0</v>
      </c>
      <c r="AJ35" s="150">
        <f>IF('1045Bd Stammdaten Mitarb.'!M31="",0,'1045Bd Stammdaten Mitarb.'!O31)</f>
        <v>0</v>
      </c>
      <c r="AK35" s="194">
        <f>IF('1045Bd Stammdaten Mitarb.'!U31&gt;0,AA35,0)</f>
        <v>0</v>
      </c>
      <c r="AL35" s="160">
        <f>IF('1045Bd Stammdaten Mitarb.'!U31&gt;0,'1045Bd Stammdaten Mitarb.'!S31,0)</f>
        <v>0</v>
      </c>
      <c r="AM35" s="150">
        <f>'1045Bd Stammdaten Mitarb.'!M31</f>
        <v>0</v>
      </c>
      <c r="AN35" s="150">
        <f>'1045Bd Stammdaten Mitarb.'!O31</f>
        <v>0</v>
      </c>
      <c r="AO35" s="150">
        <f t="shared" si="16"/>
        <v>0</v>
      </c>
    </row>
    <row r="36" spans="1:41" s="152" customFormat="1" ht="16.899999999999999" customHeight="1">
      <c r="A36" s="191" t="str">
        <f>IF('1045Bd Stammdaten Mitarb.'!A32="","",'1045Bd Stammdaten Mitarb.'!A32)</f>
        <v/>
      </c>
      <c r="B36" s="192" t="str">
        <f>IF('1045Bd Stammdaten Mitarb.'!B32="","",'1045Bd Stammdaten Mitarb.'!B32)</f>
        <v/>
      </c>
      <c r="C36" s="193" t="str">
        <f>IF('1045Bd Stammdaten Mitarb.'!C32="","",'1045Bd Stammdaten Mitarb.'!C32)</f>
        <v/>
      </c>
      <c r="D36" s="277" t="str">
        <f>IF('1045Bd Stammdaten Mitarb.'!AF32="","",IF('1045Bd Stammdaten Mitarb.'!AF32*E36&gt;'1045Ad Antrag'!$B$28,'1045Ad Antrag'!$B$28/E36,'1045Bd Stammdaten Mitarb.'!AF32))</f>
        <v/>
      </c>
      <c r="E36" s="278" t="str">
        <f>IF('1045Bd Stammdaten Mitarb.'!M32="","",'1045Bd Stammdaten Mitarb.'!M32)</f>
        <v/>
      </c>
      <c r="F36" s="273" t="str">
        <f>IF('1045Bd Stammdaten Mitarb.'!N32="","",'1045Bd Stammdaten Mitarb.'!N32)</f>
        <v/>
      </c>
      <c r="G36" s="273" t="str">
        <f>IF('1045Bd Stammdaten Mitarb.'!O32="","",'1045Bd Stammdaten Mitarb.'!O32)</f>
        <v/>
      </c>
      <c r="H36" s="274" t="str">
        <f>IF('1045Bd Stammdaten Mitarb.'!P32="","",'1045Bd Stammdaten Mitarb.'!P32)</f>
        <v/>
      </c>
      <c r="I36" s="275" t="str">
        <f>IF('1045Bd Stammdaten Mitarb.'!Q32="","",'1045Bd Stammdaten Mitarb.'!Q32)</f>
        <v/>
      </c>
      <c r="J36" s="318" t="str">
        <f t="shared" si="2"/>
        <v/>
      </c>
      <c r="K36" s="278" t="str">
        <f t="shared" si="3"/>
        <v/>
      </c>
      <c r="L36" s="276" t="str">
        <f>IF('1045Bd Stammdaten Mitarb.'!R32="","",'1045Bd Stammdaten Mitarb.'!R32)</f>
        <v/>
      </c>
      <c r="M36" s="277" t="str">
        <f t="shared" si="4"/>
        <v/>
      </c>
      <c r="N36" s="319" t="str">
        <f t="shared" si="5"/>
        <v/>
      </c>
      <c r="O36" s="318" t="str">
        <f t="shared" si="6"/>
        <v/>
      </c>
      <c r="P36" s="278" t="str">
        <f t="shared" si="7"/>
        <v/>
      </c>
      <c r="Q36" s="276" t="str">
        <f t="shared" si="8"/>
        <v/>
      </c>
      <c r="R36" s="277" t="str">
        <f t="shared" si="9"/>
        <v/>
      </c>
      <c r="S36" s="278" t="str">
        <f>IF(N36="","",MAX((N36-AE36)*'1045Ad Antrag'!$B$30,0))</f>
        <v/>
      </c>
      <c r="T36" s="279" t="str">
        <f t="shared" si="10"/>
        <v/>
      </c>
      <c r="U36" s="187"/>
      <c r="V36" s="194">
        <f>'1045Bd Stammdaten Mitarb.'!L32</f>
        <v>0</v>
      </c>
      <c r="W36" s="194" t="str">
        <f>'1045Ed Abrechnung'!D36</f>
        <v/>
      </c>
      <c r="X36" s="187">
        <f>IF(AND('1045Bd Stammdaten Mitarb.'!P32="",'1045Bd Stammdaten Mitarb.'!Q32=""),0,'1045Bd Stammdaten Mitarb.'!P32-'1045Bd Stammdaten Mitarb.'!Q32)</f>
        <v>0</v>
      </c>
      <c r="Y36" s="187" t="str">
        <f>IF(OR($C36="",'1045Bd Stammdaten Mitarb.'!M32="",F36="",'1045Bd Stammdaten Mitarb.'!O32="",X36=""),"",'1045Bd Stammdaten Mitarb.'!M32-F36-'1045Bd Stammdaten Mitarb.'!O32-X36)</f>
        <v/>
      </c>
      <c r="Z36" s="150" t="str">
        <f>IF(K36="","",K36 - '1045Bd Stammdaten Mitarb.'!R32)</f>
        <v/>
      </c>
      <c r="AA36" s="150" t="str">
        <f t="shared" si="11"/>
        <v/>
      </c>
      <c r="AB36" s="150" t="str">
        <f t="shared" si="12"/>
        <v/>
      </c>
      <c r="AC36" s="150" t="str">
        <f t="shared" si="13"/>
        <v/>
      </c>
      <c r="AD36" s="150" t="str">
        <f>IF(OR($C36="",K36="",N36=""),"",MAX(O36+'1045Bd Stammdaten Mitarb.'!S32-N36,0))</f>
        <v/>
      </c>
      <c r="AE36" s="150">
        <f>'1045Bd Stammdaten Mitarb.'!S32</f>
        <v>0</v>
      </c>
      <c r="AF36" s="150" t="str">
        <f t="shared" si="14"/>
        <v/>
      </c>
      <c r="AG36" s="159">
        <f>IF('1045Bd Stammdaten Mitarb.'!M32="",0,1)</f>
        <v>0</v>
      </c>
      <c r="AH36" s="179">
        <f t="shared" si="15"/>
        <v>0</v>
      </c>
      <c r="AI36" s="150">
        <f>IF('1045Bd Stammdaten Mitarb.'!M32="",0,'1045Bd Stammdaten Mitarb.'!M32)</f>
        <v>0</v>
      </c>
      <c r="AJ36" s="150">
        <f>IF('1045Bd Stammdaten Mitarb.'!M32="",0,'1045Bd Stammdaten Mitarb.'!O32)</f>
        <v>0</v>
      </c>
      <c r="AK36" s="194">
        <f>IF('1045Bd Stammdaten Mitarb.'!U32&gt;0,AA36,0)</f>
        <v>0</v>
      </c>
      <c r="AL36" s="160">
        <f>IF('1045Bd Stammdaten Mitarb.'!U32&gt;0,'1045Bd Stammdaten Mitarb.'!S32,0)</f>
        <v>0</v>
      </c>
      <c r="AM36" s="150">
        <f>'1045Bd Stammdaten Mitarb.'!M32</f>
        <v>0</v>
      </c>
      <c r="AN36" s="150">
        <f>'1045Bd Stammdaten Mitarb.'!O32</f>
        <v>0</v>
      </c>
      <c r="AO36" s="150">
        <f t="shared" si="16"/>
        <v>0</v>
      </c>
    </row>
    <row r="37" spans="1:41" s="152" customFormat="1" ht="16.899999999999999" customHeight="1">
      <c r="A37" s="191" t="str">
        <f>IF('1045Bd Stammdaten Mitarb.'!A33="","",'1045Bd Stammdaten Mitarb.'!A33)</f>
        <v/>
      </c>
      <c r="B37" s="192" t="str">
        <f>IF('1045Bd Stammdaten Mitarb.'!B33="","",'1045Bd Stammdaten Mitarb.'!B33)</f>
        <v/>
      </c>
      <c r="C37" s="193" t="str">
        <f>IF('1045Bd Stammdaten Mitarb.'!C33="","",'1045Bd Stammdaten Mitarb.'!C33)</f>
        <v/>
      </c>
      <c r="D37" s="277" t="str">
        <f>IF('1045Bd Stammdaten Mitarb.'!AF33="","",IF('1045Bd Stammdaten Mitarb.'!AF33*E37&gt;'1045Ad Antrag'!$B$28,'1045Ad Antrag'!$B$28/E37,'1045Bd Stammdaten Mitarb.'!AF33))</f>
        <v/>
      </c>
      <c r="E37" s="278" t="str">
        <f>IF('1045Bd Stammdaten Mitarb.'!M33="","",'1045Bd Stammdaten Mitarb.'!M33)</f>
        <v/>
      </c>
      <c r="F37" s="273" t="str">
        <f>IF('1045Bd Stammdaten Mitarb.'!N33="","",'1045Bd Stammdaten Mitarb.'!N33)</f>
        <v/>
      </c>
      <c r="G37" s="273" t="str">
        <f>IF('1045Bd Stammdaten Mitarb.'!O33="","",'1045Bd Stammdaten Mitarb.'!O33)</f>
        <v/>
      </c>
      <c r="H37" s="274" t="str">
        <f>IF('1045Bd Stammdaten Mitarb.'!P33="","",'1045Bd Stammdaten Mitarb.'!P33)</f>
        <v/>
      </c>
      <c r="I37" s="275" t="str">
        <f>IF('1045Bd Stammdaten Mitarb.'!Q33="","",'1045Bd Stammdaten Mitarb.'!Q33)</f>
        <v/>
      </c>
      <c r="J37" s="318" t="str">
        <f t="shared" si="2"/>
        <v/>
      </c>
      <c r="K37" s="278" t="str">
        <f t="shared" si="3"/>
        <v/>
      </c>
      <c r="L37" s="276" t="str">
        <f>IF('1045Bd Stammdaten Mitarb.'!R33="","",'1045Bd Stammdaten Mitarb.'!R33)</f>
        <v/>
      </c>
      <c r="M37" s="277" t="str">
        <f t="shared" si="4"/>
        <v/>
      </c>
      <c r="N37" s="319" t="str">
        <f t="shared" si="5"/>
        <v/>
      </c>
      <c r="O37" s="318" t="str">
        <f t="shared" si="6"/>
        <v/>
      </c>
      <c r="P37" s="278" t="str">
        <f t="shared" si="7"/>
        <v/>
      </c>
      <c r="Q37" s="276" t="str">
        <f t="shared" si="8"/>
        <v/>
      </c>
      <c r="R37" s="277" t="str">
        <f t="shared" si="9"/>
        <v/>
      </c>
      <c r="S37" s="278" t="str">
        <f>IF(N37="","",MAX((N37-AE37)*'1045Ad Antrag'!$B$30,0))</f>
        <v/>
      </c>
      <c r="T37" s="279" t="str">
        <f t="shared" si="10"/>
        <v/>
      </c>
      <c r="U37" s="187"/>
      <c r="V37" s="194">
        <f>'1045Bd Stammdaten Mitarb.'!L33</f>
        <v>0</v>
      </c>
      <c r="W37" s="194" t="str">
        <f>'1045Ed Abrechnung'!D37</f>
        <v/>
      </c>
      <c r="X37" s="187">
        <f>IF(AND('1045Bd Stammdaten Mitarb.'!P33="",'1045Bd Stammdaten Mitarb.'!Q33=""),0,'1045Bd Stammdaten Mitarb.'!P33-'1045Bd Stammdaten Mitarb.'!Q33)</f>
        <v>0</v>
      </c>
      <c r="Y37" s="187" t="str">
        <f>IF(OR($C37="",'1045Bd Stammdaten Mitarb.'!M33="",F37="",'1045Bd Stammdaten Mitarb.'!O33="",X37=""),"",'1045Bd Stammdaten Mitarb.'!M33-F37-'1045Bd Stammdaten Mitarb.'!O33-X37)</f>
        <v/>
      </c>
      <c r="Z37" s="150" t="str">
        <f>IF(K37="","",K37 - '1045Bd Stammdaten Mitarb.'!R33)</f>
        <v/>
      </c>
      <c r="AA37" s="150" t="str">
        <f t="shared" si="11"/>
        <v/>
      </c>
      <c r="AB37" s="150" t="str">
        <f t="shared" si="12"/>
        <v/>
      </c>
      <c r="AC37" s="150" t="str">
        <f t="shared" si="13"/>
        <v/>
      </c>
      <c r="AD37" s="150" t="str">
        <f>IF(OR($C37="",K37="",N37=""),"",MAX(O37+'1045Bd Stammdaten Mitarb.'!S33-N37,0))</f>
        <v/>
      </c>
      <c r="AE37" s="150">
        <f>'1045Bd Stammdaten Mitarb.'!S33</f>
        <v>0</v>
      </c>
      <c r="AF37" s="150" t="str">
        <f t="shared" si="14"/>
        <v/>
      </c>
      <c r="AG37" s="159">
        <f>IF('1045Bd Stammdaten Mitarb.'!M33="",0,1)</f>
        <v>0</v>
      </c>
      <c r="AH37" s="179">
        <f t="shared" si="15"/>
        <v>0</v>
      </c>
      <c r="AI37" s="150">
        <f>IF('1045Bd Stammdaten Mitarb.'!M33="",0,'1045Bd Stammdaten Mitarb.'!M33)</f>
        <v>0</v>
      </c>
      <c r="AJ37" s="150">
        <f>IF('1045Bd Stammdaten Mitarb.'!M33="",0,'1045Bd Stammdaten Mitarb.'!O33)</f>
        <v>0</v>
      </c>
      <c r="AK37" s="194">
        <f>IF('1045Bd Stammdaten Mitarb.'!U33&gt;0,AA37,0)</f>
        <v>0</v>
      </c>
      <c r="AL37" s="160">
        <f>IF('1045Bd Stammdaten Mitarb.'!U33&gt;0,'1045Bd Stammdaten Mitarb.'!S33,0)</f>
        <v>0</v>
      </c>
      <c r="AM37" s="150">
        <f>'1045Bd Stammdaten Mitarb.'!M33</f>
        <v>0</v>
      </c>
      <c r="AN37" s="150">
        <f>'1045Bd Stammdaten Mitarb.'!O33</f>
        <v>0</v>
      </c>
      <c r="AO37" s="150">
        <f t="shared" si="16"/>
        <v>0</v>
      </c>
    </row>
    <row r="38" spans="1:41" s="152" customFormat="1" ht="16.899999999999999" customHeight="1">
      <c r="A38" s="191" t="str">
        <f>IF('1045Bd Stammdaten Mitarb.'!A34="","",'1045Bd Stammdaten Mitarb.'!A34)</f>
        <v/>
      </c>
      <c r="B38" s="192" t="str">
        <f>IF('1045Bd Stammdaten Mitarb.'!B34="","",'1045Bd Stammdaten Mitarb.'!B34)</f>
        <v/>
      </c>
      <c r="C38" s="193" t="str">
        <f>IF('1045Bd Stammdaten Mitarb.'!C34="","",'1045Bd Stammdaten Mitarb.'!C34)</f>
        <v/>
      </c>
      <c r="D38" s="277" t="str">
        <f>IF('1045Bd Stammdaten Mitarb.'!AF34="","",IF('1045Bd Stammdaten Mitarb.'!AF34*E38&gt;'1045Ad Antrag'!$B$28,'1045Ad Antrag'!$B$28/E38,'1045Bd Stammdaten Mitarb.'!AF34))</f>
        <v/>
      </c>
      <c r="E38" s="278" t="str">
        <f>IF('1045Bd Stammdaten Mitarb.'!M34="","",'1045Bd Stammdaten Mitarb.'!M34)</f>
        <v/>
      </c>
      <c r="F38" s="273" t="str">
        <f>IF('1045Bd Stammdaten Mitarb.'!N34="","",'1045Bd Stammdaten Mitarb.'!N34)</f>
        <v/>
      </c>
      <c r="G38" s="273" t="str">
        <f>IF('1045Bd Stammdaten Mitarb.'!O34="","",'1045Bd Stammdaten Mitarb.'!O34)</f>
        <v/>
      </c>
      <c r="H38" s="274" t="str">
        <f>IF('1045Bd Stammdaten Mitarb.'!P34="","",'1045Bd Stammdaten Mitarb.'!P34)</f>
        <v/>
      </c>
      <c r="I38" s="275" t="str">
        <f>IF('1045Bd Stammdaten Mitarb.'!Q34="","",'1045Bd Stammdaten Mitarb.'!Q34)</f>
        <v/>
      </c>
      <c r="J38" s="318" t="str">
        <f t="shared" si="2"/>
        <v/>
      </c>
      <c r="K38" s="278" t="str">
        <f t="shared" si="3"/>
        <v/>
      </c>
      <c r="L38" s="276" t="str">
        <f>IF('1045Bd Stammdaten Mitarb.'!R34="","",'1045Bd Stammdaten Mitarb.'!R34)</f>
        <v/>
      </c>
      <c r="M38" s="277" t="str">
        <f t="shared" si="4"/>
        <v/>
      </c>
      <c r="N38" s="319" t="str">
        <f t="shared" si="5"/>
        <v/>
      </c>
      <c r="O38" s="318" t="str">
        <f t="shared" si="6"/>
        <v/>
      </c>
      <c r="P38" s="278" t="str">
        <f t="shared" si="7"/>
        <v/>
      </c>
      <c r="Q38" s="276" t="str">
        <f t="shared" si="8"/>
        <v/>
      </c>
      <c r="R38" s="277" t="str">
        <f t="shared" si="9"/>
        <v/>
      </c>
      <c r="S38" s="278" t="str">
        <f>IF(N38="","",MAX((N38-AE38)*'1045Ad Antrag'!$B$30,0))</f>
        <v/>
      </c>
      <c r="T38" s="279" t="str">
        <f t="shared" si="10"/>
        <v/>
      </c>
      <c r="U38" s="187"/>
      <c r="V38" s="194">
        <f>'1045Bd Stammdaten Mitarb.'!L34</f>
        <v>0</v>
      </c>
      <c r="W38" s="194" t="str">
        <f>'1045Ed Abrechnung'!D38</f>
        <v/>
      </c>
      <c r="X38" s="187">
        <f>IF(AND('1045Bd Stammdaten Mitarb.'!P34="",'1045Bd Stammdaten Mitarb.'!Q34=""),0,'1045Bd Stammdaten Mitarb.'!P34-'1045Bd Stammdaten Mitarb.'!Q34)</f>
        <v>0</v>
      </c>
      <c r="Y38" s="187" t="str">
        <f>IF(OR($C38="",'1045Bd Stammdaten Mitarb.'!M34="",F38="",'1045Bd Stammdaten Mitarb.'!O34="",X38=""),"",'1045Bd Stammdaten Mitarb.'!M34-F38-'1045Bd Stammdaten Mitarb.'!O34-X38)</f>
        <v/>
      </c>
      <c r="Z38" s="150" t="str">
        <f>IF(K38="","",K38 - '1045Bd Stammdaten Mitarb.'!R34)</f>
        <v/>
      </c>
      <c r="AA38" s="150" t="str">
        <f t="shared" si="11"/>
        <v/>
      </c>
      <c r="AB38" s="150" t="str">
        <f t="shared" si="12"/>
        <v/>
      </c>
      <c r="AC38" s="150" t="str">
        <f t="shared" si="13"/>
        <v/>
      </c>
      <c r="AD38" s="150" t="str">
        <f>IF(OR($C38="",K38="",N38=""),"",MAX(O38+'1045Bd Stammdaten Mitarb.'!S34-N38,0))</f>
        <v/>
      </c>
      <c r="AE38" s="150">
        <f>'1045Bd Stammdaten Mitarb.'!S34</f>
        <v>0</v>
      </c>
      <c r="AF38" s="150" t="str">
        <f t="shared" si="14"/>
        <v/>
      </c>
      <c r="AG38" s="159">
        <f>IF('1045Bd Stammdaten Mitarb.'!M34="",0,1)</f>
        <v>0</v>
      </c>
      <c r="AH38" s="179">
        <f t="shared" si="15"/>
        <v>0</v>
      </c>
      <c r="AI38" s="150">
        <f>IF('1045Bd Stammdaten Mitarb.'!M34="",0,'1045Bd Stammdaten Mitarb.'!M34)</f>
        <v>0</v>
      </c>
      <c r="AJ38" s="150">
        <f>IF('1045Bd Stammdaten Mitarb.'!M34="",0,'1045Bd Stammdaten Mitarb.'!O34)</f>
        <v>0</v>
      </c>
      <c r="AK38" s="194">
        <f>IF('1045Bd Stammdaten Mitarb.'!U34&gt;0,AA38,0)</f>
        <v>0</v>
      </c>
      <c r="AL38" s="160">
        <f>IF('1045Bd Stammdaten Mitarb.'!U34&gt;0,'1045Bd Stammdaten Mitarb.'!S34,0)</f>
        <v>0</v>
      </c>
      <c r="AM38" s="150">
        <f>'1045Bd Stammdaten Mitarb.'!M34</f>
        <v>0</v>
      </c>
      <c r="AN38" s="150">
        <f>'1045Bd Stammdaten Mitarb.'!O34</f>
        <v>0</v>
      </c>
      <c r="AO38" s="150">
        <f t="shared" si="16"/>
        <v>0</v>
      </c>
    </row>
    <row r="39" spans="1:41" s="152" customFormat="1" ht="16.899999999999999" customHeight="1">
      <c r="A39" s="191" t="str">
        <f>IF('1045Bd Stammdaten Mitarb.'!A35="","",'1045Bd Stammdaten Mitarb.'!A35)</f>
        <v/>
      </c>
      <c r="B39" s="192" t="str">
        <f>IF('1045Bd Stammdaten Mitarb.'!B35="","",'1045Bd Stammdaten Mitarb.'!B35)</f>
        <v/>
      </c>
      <c r="C39" s="193" t="str">
        <f>IF('1045Bd Stammdaten Mitarb.'!C35="","",'1045Bd Stammdaten Mitarb.'!C35)</f>
        <v/>
      </c>
      <c r="D39" s="277" t="str">
        <f>IF('1045Bd Stammdaten Mitarb.'!AF35="","",IF('1045Bd Stammdaten Mitarb.'!AF35*E39&gt;'1045Ad Antrag'!$B$28,'1045Ad Antrag'!$B$28/E39,'1045Bd Stammdaten Mitarb.'!AF35))</f>
        <v/>
      </c>
      <c r="E39" s="278" t="str">
        <f>IF('1045Bd Stammdaten Mitarb.'!M35="","",'1045Bd Stammdaten Mitarb.'!M35)</f>
        <v/>
      </c>
      <c r="F39" s="273" t="str">
        <f>IF('1045Bd Stammdaten Mitarb.'!N35="","",'1045Bd Stammdaten Mitarb.'!N35)</f>
        <v/>
      </c>
      <c r="G39" s="273" t="str">
        <f>IF('1045Bd Stammdaten Mitarb.'!O35="","",'1045Bd Stammdaten Mitarb.'!O35)</f>
        <v/>
      </c>
      <c r="H39" s="274" t="str">
        <f>IF('1045Bd Stammdaten Mitarb.'!P35="","",'1045Bd Stammdaten Mitarb.'!P35)</f>
        <v/>
      </c>
      <c r="I39" s="275" t="str">
        <f>IF('1045Bd Stammdaten Mitarb.'!Q35="","",'1045Bd Stammdaten Mitarb.'!Q35)</f>
        <v/>
      </c>
      <c r="J39" s="318" t="str">
        <f t="shared" si="2"/>
        <v/>
      </c>
      <c r="K39" s="278" t="str">
        <f t="shared" si="3"/>
        <v/>
      </c>
      <c r="L39" s="276" t="str">
        <f>IF('1045Bd Stammdaten Mitarb.'!R35="","",'1045Bd Stammdaten Mitarb.'!R35)</f>
        <v/>
      </c>
      <c r="M39" s="277" t="str">
        <f t="shared" si="4"/>
        <v/>
      </c>
      <c r="N39" s="319" t="str">
        <f t="shared" si="5"/>
        <v/>
      </c>
      <c r="O39" s="318" t="str">
        <f t="shared" si="6"/>
        <v/>
      </c>
      <c r="P39" s="278" t="str">
        <f t="shared" si="7"/>
        <v/>
      </c>
      <c r="Q39" s="276" t="str">
        <f t="shared" si="8"/>
        <v/>
      </c>
      <c r="R39" s="277" t="str">
        <f t="shared" si="9"/>
        <v/>
      </c>
      <c r="S39" s="278" t="str">
        <f>IF(N39="","",MAX((N39-AE39)*'1045Ad Antrag'!$B$30,0))</f>
        <v/>
      </c>
      <c r="T39" s="279" t="str">
        <f t="shared" si="10"/>
        <v/>
      </c>
      <c r="U39" s="187"/>
      <c r="V39" s="194">
        <f>'1045Bd Stammdaten Mitarb.'!L35</f>
        <v>0</v>
      </c>
      <c r="W39" s="194" t="str">
        <f>'1045Ed Abrechnung'!D39</f>
        <v/>
      </c>
      <c r="X39" s="187">
        <f>IF(AND('1045Bd Stammdaten Mitarb.'!P35="",'1045Bd Stammdaten Mitarb.'!Q35=""),0,'1045Bd Stammdaten Mitarb.'!P35-'1045Bd Stammdaten Mitarb.'!Q35)</f>
        <v>0</v>
      </c>
      <c r="Y39" s="187" t="str">
        <f>IF(OR($C39="",'1045Bd Stammdaten Mitarb.'!M35="",F39="",'1045Bd Stammdaten Mitarb.'!O35="",X39=""),"",'1045Bd Stammdaten Mitarb.'!M35-F39-'1045Bd Stammdaten Mitarb.'!O35-X39)</f>
        <v/>
      </c>
      <c r="Z39" s="150" t="str">
        <f>IF(K39="","",K39 - '1045Bd Stammdaten Mitarb.'!R35)</f>
        <v/>
      </c>
      <c r="AA39" s="150" t="str">
        <f t="shared" si="11"/>
        <v/>
      </c>
      <c r="AB39" s="150" t="str">
        <f t="shared" si="12"/>
        <v/>
      </c>
      <c r="AC39" s="150" t="str">
        <f t="shared" si="13"/>
        <v/>
      </c>
      <c r="AD39" s="150" t="str">
        <f>IF(OR($C39="",K39="",N39=""),"",MAX(O39+'1045Bd Stammdaten Mitarb.'!S35-N39,0))</f>
        <v/>
      </c>
      <c r="AE39" s="150">
        <f>'1045Bd Stammdaten Mitarb.'!S35</f>
        <v>0</v>
      </c>
      <c r="AF39" s="150" t="str">
        <f t="shared" si="14"/>
        <v/>
      </c>
      <c r="AG39" s="159">
        <f>IF('1045Bd Stammdaten Mitarb.'!M35="",0,1)</f>
        <v>0</v>
      </c>
      <c r="AH39" s="179">
        <f t="shared" si="15"/>
        <v>0</v>
      </c>
      <c r="AI39" s="150">
        <f>IF('1045Bd Stammdaten Mitarb.'!M35="",0,'1045Bd Stammdaten Mitarb.'!M35)</f>
        <v>0</v>
      </c>
      <c r="AJ39" s="150">
        <f>IF('1045Bd Stammdaten Mitarb.'!M35="",0,'1045Bd Stammdaten Mitarb.'!O35)</f>
        <v>0</v>
      </c>
      <c r="AK39" s="194">
        <f>IF('1045Bd Stammdaten Mitarb.'!U35&gt;0,AA39,0)</f>
        <v>0</v>
      </c>
      <c r="AL39" s="160">
        <f>IF('1045Bd Stammdaten Mitarb.'!U35&gt;0,'1045Bd Stammdaten Mitarb.'!S35,0)</f>
        <v>0</v>
      </c>
      <c r="AM39" s="150">
        <f>'1045Bd Stammdaten Mitarb.'!M35</f>
        <v>0</v>
      </c>
      <c r="AN39" s="150">
        <f>'1045Bd Stammdaten Mitarb.'!O35</f>
        <v>0</v>
      </c>
      <c r="AO39" s="150">
        <f t="shared" si="16"/>
        <v>0</v>
      </c>
    </row>
    <row r="40" spans="1:41" s="152" customFormat="1" ht="16.899999999999999" customHeight="1">
      <c r="A40" s="191" t="str">
        <f>IF('1045Bd Stammdaten Mitarb.'!A36="","",'1045Bd Stammdaten Mitarb.'!A36)</f>
        <v/>
      </c>
      <c r="B40" s="192" t="str">
        <f>IF('1045Bd Stammdaten Mitarb.'!B36="","",'1045Bd Stammdaten Mitarb.'!B36)</f>
        <v/>
      </c>
      <c r="C40" s="193" t="str">
        <f>IF('1045Bd Stammdaten Mitarb.'!C36="","",'1045Bd Stammdaten Mitarb.'!C36)</f>
        <v/>
      </c>
      <c r="D40" s="277" t="str">
        <f>IF('1045Bd Stammdaten Mitarb.'!AF36="","",IF('1045Bd Stammdaten Mitarb.'!AF36*E40&gt;'1045Ad Antrag'!$B$28,'1045Ad Antrag'!$B$28/E40,'1045Bd Stammdaten Mitarb.'!AF36))</f>
        <v/>
      </c>
      <c r="E40" s="278" t="str">
        <f>IF('1045Bd Stammdaten Mitarb.'!M36="","",'1045Bd Stammdaten Mitarb.'!M36)</f>
        <v/>
      </c>
      <c r="F40" s="273" t="str">
        <f>IF('1045Bd Stammdaten Mitarb.'!N36="","",'1045Bd Stammdaten Mitarb.'!N36)</f>
        <v/>
      </c>
      <c r="G40" s="273" t="str">
        <f>IF('1045Bd Stammdaten Mitarb.'!O36="","",'1045Bd Stammdaten Mitarb.'!O36)</f>
        <v/>
      </c>
      <c r="H40" s="274" t="str">
        <f>IF('1045Bd Stammdaten Mitarb.'!P36="","",'1045Bd Stammdaten Mitarb.'!P36)</f>
        <v/>
      </c>
      <c r="I40" s="275" t="str">
        <f>IF('1045Bd Stammdaten Mitarb.'!Q36="","",'1045Bd Stammdaten Mitarb.'!Q36)</f>
        <v/>
      </c>
      <c r="J40" s="318" t="str">
        <f t="shared" si="2"/>
        <v/>
      </c>
      <c r="K40" s="278" t="str">
        <f t="shared" si="3"/>
        <v/>
      </c>
      <c r="L40" s="276" t="str">
        <f>IF('1045Bd Stammdaten Mitarb.'!R36="","",'1045Bd Stammdaten Mitarb.'!R36)</f>
        <v/>
      </c>
      <c r="M40" s="277" t="str">
        <f t="shared" si="4"/>
        <v/>
      </c>
      <c r="N40" s="319" t="str">
        <f t="shared" si="5"/>
        <v/>
      </c>
      <c r="O40" s="318" t="str">
        <f t="shared" si="6"/>
        <v/>
      </c>
      <c r="P40" s="278" t="str">
        <f t="shared" si="7"/>
        <v/>
      </c>
      <c r="Q40" s="276" t="str">
        <f t="shared" si="8"/>
        <v/>
      </c>
      <c r="R40" s="277" t="str">
        <f t="shared" si="9"/>
        <v/>
      </c>
      <c r="S40" s="278" t="str">
        <f>IF(N40="","",MAX((N40-AE40)*'1045Ad Antrag'!$B$30,0))</f>
        <v/>
      </c>
      <c r="T40" s="279" t="str">
        <f t="shared" si="10"/>
        <v/>
      </c>
      <c r="U40" s="187"/>
      <c r="V40" s="194">
        <f>'1045Bd Stammdaten Mitarb.'!L36</f>
        <v>0</v>
      </c>
      <c r="W40" s="194" t="str">
        <f>'1045Ed Abrechnung'!D40</f>
        <v/>
      </c>
      <c r="X40" s="187">
        <f>IF(AND('1045Bd Stammdaten Mitarb.'!P36="",'1045Bd Stammdaten Mitarb.'!Q36=""),0,'1045Bd Stammdaten Mitarb.'!P36-'1045Bd Stammdaten Mitarb.'!Q36)</f>
        <v>0</v>
      </c>
      <c r="Y40" s="187" t="str">
        <f>IF(OR($C40="",'1045Bd Stammdaten Mitarb.'!M36="",F40="",'1045Bd Stammdaten Mitarb.'!O36="",X40=""),"",'1045Bd Stammdaten Mitarb.'!M36-F40-'1045Bd Stammdaten Mitarb.'!O36-X40)</f>
        <v/>
      </c>
      <c r="Z40" s="150" t="str">
        <f>IF(K40="","",K40 - '1045Bd Stammdaten Mitarb.'!R36)</f>
        <v/>
      </c>
      <c r="AA40" s="150" t="str">
        <f t="shared" si="11"/>
        <v/>
      </c>
      <c r="AB40" s="150" t="str">
        <f t="shared" si="12"/>
        <v/>
      </c>
      <c r="AC40" s="150" t="str">
        <f t="shared" si="13"/>
        <v/>
      </c>
      <c r="AD40" s="150" t="str">
        <f>IF(OR($C40="",K40="",N40=""),"",MAX(O40+'1045Bd Stammdaten Mitarb.'!S36-N40,0))</f>
        <v/>
      </c>
      <c r="AE40" s="150">
        <f>'1045Bd Stammdaten Mitarb.'!S36</f>
        <v>0</v>
      </c>
      <c r="AF40" s="150" t="str">
        <f t="shared" si="14"/>
        <v/>
      </c>
      <c r="AG40" s="159">
        <f>IF('1045Bd Stammdaten Mitarb.'!M36="",0,1)</f>
        <v>0</v>
      </c>
      <c r="AH40" s="179">
        <f t="shared" si="15"/>
        <v>0</v>
      </c>
      <c r="AI40" s="150">
        <f>IF('1045Bd Stammdaten Mitarb.'!M36="",0,'1045Bd Stammdaten Mitarb.'!M36)</f>
        <v>0</v>
      </c>
      <c r="AJ40" s="150">
        <f>IF('1045Bd Stammdaten Mitarb.'!M36="",0,'1045Bd Stammdaten Mitarb.'!O36)</f>
        <v>0</v>
      </c>
      <c r="AK40" s="194">
        <f>IF('1045Bd Stammdaten Mitarb.'!U36&gt;0,AA40,0)</f>
        <v>0</v>
      </c>
      <c r="AL40" s="160">
        <f>IF('1045Bd Stammdaten Mitarb.'!U36&gt;0,'1045Bd Stammdaten Mitarb.'!S36,0)</f>
        <v>0</v>
      </c>
      <c r="AM40" s="150">
        <f>'1045Bd Stammdaten Mitarb.'!M36</f>
        <v>0</v>
      </c>
      <c r="AN40" s="150">
        <f>'1045Bd Stammdaten Mitarb.'!O36</f>
        <v>0</v>
      </c>
      <c r="AO40" s="150">
        <f t="shared" si="16"/>
        <v>0</v>
      </c>
    </row>
    <row r="41" spans="1:41" s="152" customFormat="1" ht="16.899999999999999" customHeight="1">
      <c r="A41" s="191" t="str">
        <f>IF('1045Bd Stammdaten Mitarb.'!A37="","",'1045Bd Stammdaten Mitarb.'!A37)</f>
        <v/>
      </c>
      <c r="B41" s="192" t="str">
        <f>IF('1045Bd Stammdaten Mitarb.'!B37="","",'1045Bd Stammdaten Mitarb.'!B37)</f>
        <v/>
      </c>
      <c r="C41" s="193" t="str">
        <f>IF('1045Bd Stammdaten Mitarb.'!C37="","",'1045Bd Stammdaten Mitarb.'!C37)</f>
        <v/>
      </c>
      <c r="D41" s="277" t="str">
        <f>IF('1045Bd Stammdaten Mitarb.'!AF37="","",IF('1045Bd Stammdaten Mitarb.'!AF37*E41&gt;'1045Ad Antrag'!$B$28,'1045Ad Antrag'!$B$28/E41,'1045Bd Stammdaten Mitarb.'!AF37))</f>
        <v/>
      </c>
      <c r="E41" s="278" t="str">
        <f>IF('1045Bd Stammdaten Mitarb.'!M37="","",'1045Bd Stammdaten Mitarb.'!M37)</f>
        <v/>
      </c>
      <c r="F41" s="273" t="str">
        <f>IF('1045Bd Stammdaten Mitarb.'!N37="","",'1045Bd Stammdaten Mitarb.'!N37)</f>
        <v/>
      </c>
      <c r="G41" s="273" t="str">
        <f>IF('1045Bd Stammdaten Mitarb.'!O37="","",'1045Bd Stammdaten Mitarb.'!O37)</f>
        <v/>
      </c>
      <c r="H41" s="274" t="str">
        <f>IF('1045Bd Stammdaten Mitarb.'!P37="","",'1045Bd Stammdaten Mitarb.'!P37)</f>
        <v/>
      </c>
      <c r="I41" s="275" t="str">
        <f>IF('1045Bd Stammdaten Mitarb.'!Q37="","",'1045Bd Stammdaten Mitarb.'!Q37)</f>
        <v/>
      </c>
      <c r="J41" s="318" t="str">
        <f t="shared" si="2"/>
        <v/>
      </c>
      <c r="K41" s="278" t="str">
        <f t="shared" si="3"/>
        <v/>
      </c>
      <c r="L41" s="276" t="str">
        <f>IF('1045Bd Stammdaten Mitarb.'!R37="","",'1045Bd Stammdaten Mitarb.'!R37)</f>
        <v/>
      </c>
      <c r="M41" s="277" t="str">
        <f t="shared" si="4"/>
        <v/>
      </c>
      <c r="N41" s="319" t="str">
        <f t="shared" si="5"/>
        <v/>
      </c>
      <c r="O41" s="318" t="str">
        <f t="shared" si="6"/>
        <v/>
      </c>
      <c r="P41" s="278" t="str">
        <f t="shared" si="7"/>
        <v/>
      </c>
      <c r="Q41" s="276" t="str">
        <f t="shared" si="8"/>
        <v/>
      </c>
      <c r="R41" s="277" t="str">
        <f t="shared" si="9"/>
        <v/>
      </c>
      <c r="S41" s="278" t="str">
        <f>IF(N41="","",MAX((N41-AE41)*'1045Ad Antrag'!$B$30,0))</f>
        <v/>
      </c>
      <c r="T41" s="279" t="str">
        <f t="shared" si="10"/>
        <v/>
      </c>
      <c r="U41" s="187"/>
      <c r="V41" s="194">
        <f>'1045Bd Stammdaten Mitarb.'!L37</f>
        <v>0</v>
      </c>
      <c r="W41" s="194" t="str">
        <f>'1045Ed Abrechnung'!D41</f>
        <v/>
      </c>
      <c r="X41" s="187">
        <f>IF(AND('1045Bd Stammdaten Mitarb.'!P37="",'1045Bd Stammdaten Mitarb.'!Q37=""),0,'1045Bd Stammdaten Mitarb.'!P37-'1045Bd Stammdaten Mitarb.'!Q37)</f>
        <v>0</v>
      </c>
      <c r="Y41" s="187" t="str">
        <f>IF(OR($C41="",'1045Bd Stammdaten Mitarb.'!M37="",F41="",'1045Bd Stammdaten Mitarb.'!O37="",X41=""),"",'1045Bd Stammdaten Mitarb.'!M37-F41-'1045Bd Stammdaten Mitarb.'!O37-X41)</f>
        <v/>
      </c>
      <c r="Z41" s="150" t="str">
        <f>IF(K41="","",K41 - '1045Bd Stammdaten Mitarb.'!R37)</f>
        <v/>
      </c>
      <c r="AA41" s="150" t="str">
        <f t="shared" si="11"/>
        <v/>
      </c>
      <c r="AB41" s="150" t="str">
        <f t="shared" si="12"/>
        <v/>
      </c>
      <c r="AC41" s="150" t="str">
        <f t="shared" si="13"/>
        <v/>
      </c>
      <c r="AD41" s="150" t="str">
        <f>IF(OR($C41="",K41="",N41=""),"",MAX(O41+'1045Bd Stammdaten Mitarb.'!S37-N41,0))</f>
        <v/>
      </c>
      <c r="AE41" s="150">
        <f>'1045Bd Stammdaten Mitarb.'!S37</f>
        <v>0</v>
      </c>
      <c r="AF41" s="150" t="str">
        <f t="shared" si="14"/>
        <v/>
      </c>
      <c r="AG41" s="159">
        <f>IF('1045Bd Stammdaten Mitarb.'!M37="",0,1)</f>
        <v>0</v>
      </c>
      <c r="AH41" s="179">
        <f t="shared" si="15"/>
        <v>0</v>
      </c>
      <c r="AI41" s="150">
        <f>IF('1045Bd Stammdaten Mitarb.'!M37="",0,'1045Bd Stammdaten Mitarb.'!M37)</f>
        <v>0</v>
      </c>
      <c r="AJ41" s="150">
        <f>IF('1045Bd Stammdaten Mitarb.'!M37="",0,'1045Bd Stammdaten Mitarb.'!O37)</f>
        <v>0</v>
      </c>
      <c r="AK41" s="194">
        <f>IF('1045Bd Stammdaten Mitarb.'!U37&gt;0,AA41,0)</f>
        <v>0</v>
      </c>
      <c r="AL41" s="160">
        <f>IF('1045Bd Stammdaten Mitarb.'!U37&gt;0,'1045Bd Stammdaten Mitarb.'!S37,0)</f>
        <v>0</v>
      </c>
      <c r="AM41" s="150">
        <f>'1045Bd Stammdaten Mitarb.'!M37</f>
        <v>0</v>
      </c>
      <c r="AN41" s="150">
        <f>'1045Bd Stammdaten Mitarb.'!O37</f>
        <v>0</v>
      </c>
      <c r="AO41" s="150">
        <f t="shared" si="16"/>
        <v>0</v>
      </c>
    </row>
    <row r="42" spans="1:41" s="152" customFormat="1" ht="16.899999999999999" customHeight="1">
      <c r="A42" s="191" t="str">
        <f>IF('1045Bd Stammdaten Mitarb.'!A38="","",'1045Bd Stammdaten Mitarb.'!A38)</f>
        <v/>
      </c>
      <c r="B42" s="192" t="str">
        <f>IF('1045Bd Stammdaten Mitarb.'!B38="","",'1045Bd Stammdaten Mitarb.'!B38)</f>
        <v/>
      </c>
      <c r="C42" s="193" t="str">
        <f>IF('1045Bd Stammdaten Mitarb.'!C38="","",'1045Bd Stammdaten Mitarb.'!C38)</f>
        <v/>
      </c>
      <c r="D42" s="277" t="str">
        <f>IF('1045Bd Stammdaten Mitarb.'!AF38="","",IF('1045Bd Stammdaten Mitarb.'!AF38*E42&gt;'1045Ad Antrag'!$B$28,'1045Ad Antrag'!$B$28/E42,'1045Bd Stammdaten Mitarb.'!AF38))</f>
        <v/>
      </c>
      <c r="E42" s="278" t="str">
        <f>IF('1045Bd Stammdaten Mitarb.'!M38="","",'1045Bd Stammdaten Mitarb.'!M38)</f>
        <v/>
      </c>
      <c r="F42" s="273" t="str">
        <f>IF('1045Bd Stammdaten Mitarb.'!N38="","",'1045Bd Stammdaten Mitarb.'!N38)</f>
        <v/>
      </c>
      <c r="G42" s="273" t="str">
        <f>IF('1045Bd Stammdaten Mitarb.'!O38="","",'1045Bd Stammdaten Mitarb.'!O38)</f>
        <v/>
      </c>
      <c r="H42" s="274" t="str">
        <f>IF('1045Bd Stammdaten Mitarb.'!P38="","",'1045Bd Stammdaten Mitarb.'!P38)</f>
        <v/>
      </c>
      <c r="I42" s="275" t="str">
        <f>IF('1045Bd Stammdaten Mitarb.'!Q38="","",'1045Bd Stammdaten Mitarb.'!Q38)</f>
        <v/>
      </c>
      <c r="J42" s="318" t="str">
        <f t="shared" si="2"/>
        <v/>
      </c>
      <c r="K42" s="278" t="str">
        <f t="shared" si="3"/>
        <v/>
      </c>
      <c r="L42" s="276" t="str">
        <f>IF('1045Bd Stammdaten Mitarb.'!R38="","",'1045Bd Stammdaten Mitarb.'!R38)</f>
        <v/>
      </c>
      <c r="M42" s="277" t="str">
        <f t="shared" si="4"/>
        <v/>
      </c>
      <c r="N42" s="319" t="str">
        <f t="shared" si="5"/>
        <v/>
      </c>
      <c r="O42" s="318" t="str">
        <f t="shared" si="6"/>
        <v/>
      </c>
      <c r="P42" s="278" t="str">
        <f t="shared" si="7"/>
        <v/>
      </c>
      <c r="Q42" s="276" t="str">
        <f t="shared" si="8"/>
        <v/>
      </c>
      <c r="R42" s="277" t="str">
        <f t="shared" si="9"/>
        <v/>
      </c>
      <c r="S42" s="278" t="str">
        <f>IF(N42="","",MAX((N42-AE42)*'1045Ad Antrag'!$B$30,0))</f>
        <v/>
      </c>
      <c r="T42" s="279" t="str">
        <f t="shared" si="10"/>
        <v/>
      </c>
      <c r="U42" s="187"/>
      <c r="V42" s="194">
        <f>'1045Bd Stammdaten Mitarb.'!L38</f>
        <v>0</v>
      </c>
      <c r="W42" s="194" t="str">
        <f>'1045Ed Abrechnung'!D42</f>
        <v/>
      </c>
      <c r="X42" s="187">
        <f>IF(AND('1045Bd Stammdaten Mitarb.'!P38="",'1045Bd Stammdaten Mitarb.'!Q38=""),0,'1045Bd Stammdaten Mitarb.'!P38-'1045Bd Stammdaten Mitarb.'!Q38)</f>
        <v>0</v>
      </c>
      <c r="Y42" s="187" t="str">
        <f>IF(OR($C42="",'1045Bd Stammdaten Mitarb.'!M38="",F42="",'1045Bd Stammdaten Mitarb.'!O38="",X42=""),"",'1045Bd Stammdaten Mitarb.'!M38-F42-'1045Bd Stammdaten Mitarb.'!O38-X42)</f>
        <v/>
      </c>
      <c r="Z42" s="150" t="str">
        <f>IF(K42="","",K42 - '1045Bd Stammdaten Mitarb.'!R38)</f>
        <v/>
      </c>
      <c r="AA42" s="150" t="str">
        <f t="shared" si="11"/>
        <v/>
      </c>
      <c r="AB42" s="150" t="str">
        <f t="shared" si="12"/>
        <v/>
      </c>
      <c r="AC42" s="150" t="str">
        <f t="shared" si="13"/>
        <v/>
      </c>
      <c r="AD42" s="150" t="str">
        <f>IF(OR($C42="",K42="",N42=""),"",MAX(O42+'1045Bd Stammdaten Mitarb.'!S38-N42,0))</f>
        <v/>
      </c>
      <c r="AE42" s="150">
        <f>'1045Bd Stammdaten Mitarb.'!S38</f>
        <v>0</v>
      </c>
      <c r="AF42" s="150" t="str">
        <f t="shared" si="14"/>
        <v/>
      </c>
      <c r="AG42" s="159">
        <f>IF('1045Bd Stammdaten Mitarb.'!M38="",0,1)</f>
        <v>0</v>
      </c>
      <c r="AH42" s="179">
        <f t="shared" si="15"/>
        <v>0</v>
      </c>
      <c r="AI42" s="150">
        <f>IF('1045Bd Stammdaten Mitarb.'!M38="",0,'1045Bd Stammdaten Mitarb.'!M38)</f>
        <v>0</v>
      </c>
      <c r="AJ42" s="150">
        <f>IF('1045Bd Stammdaten Mitarb.'!M38="",0,'1045Bd Stammdaten Mitarb.'!O38)</f>
        <v>0</v>
      </c>
      <c r="AK42" s="194">
        <f>IF('1045Bd Stammdaten Mitarb.'!U38&gt;0,AA42,0)</f>
        <v>0</v>
      </c>
      <c r="AL42" s="160">
        <f>IF('1045Bd Stammdaten Mitarb.'!U38&gt;0,'1045Bd Stammdaten Mitarb.'!S38,0)</f>
        <v>0</v>
      </c>
      <c r="AM42" s="150">
        <f>'1045Bd Stammdaten Mitarb.'!M38</f>
        <v>0</v>
      </c>
      <c r="AN42" s="150">
        <f>'1045Bd Stammdaten Mitarb.'!O38</f>
        <v>0</v>
      </c>
      <c r="AO42" s="150">
        <f t="shared" si="16"/>
        <v>0</v>
      </c>
    </row>
    <row r="43" spans="1:41" s="152" customFormat="1" ht="16.899999999999999" customHeight="1">
      <c r="A43" s="191" t="str">
        <f>IF('1045Bd Stammdaten Mitarb.'!A39="","",'1045Bd Stammdaten Mitarb.'!A39)</f>
        <v/>
      </c>
      <c r="B43" s="192" t="str">
        <f>IF('1045Bd Stammdaten Mitarb.'!B39="","",'1045Bd Stammdaten Mitarb.'!B39)</f>
        <v/>
      </c>
      <c r="C43" s="193" t="str">
        <f>IF('1045Bd Stammdaten Mitarb.'!C39="","",'1045Bd Stammdaten Mitarb.'!C39)</f>
        <v/>
      </c>
      <c r="D43" s="277" t="str">
        <f>IF('1045Bd Stammdaten Mitarb.'!AF39="","",IF('1045Bd Stammdaten Mitarb.'!AF39*E43&gt;'1045Ad Antrag'!$B$28,'1045Ad Antrag'!$B$28/E43,'1045Bd Stammdaten Mitarb.'!AF39))</f>
        <v/>
      </c>
      <c r="E43" s="278" t="str">
        <f>IF('1045Bd Stammdaten Mitarb.'!M39="","",'1045Bd Stammdaten Mitarb.'!M39)</f>
        <v/>
      </c>
      <c r="F43" s="273" t="str">
        <f>IF('1045Bd Stammdaten Mitarb.'!N39="","",'1045Bd Stammdaten Mitarb.'!N39)</f>
        <v/>
      </c>
      <c r="G43" s="273" t="str">
        <f>IF('1045Bd Stammdaten Mitarb.'!O39="","",'1045Bd Stammdaten Mitarb.'!O39)</f>
        <v/>
      </c>
      <c r="H43" s="274" t="str">
        <f>IF('1045Bd Stammdaten Mitarb.'!P39="","",'1045Bd Stammdaten Mitarb.'!P39)</f>
        <v/>
      </c>
      <c r="I43" s="275" t="str">
        <f>IF('1045Bd Stammdaten Mitarb.'!Q39="","",'1045Bd Stammdaten Mitarb.'!Q39)</f>
        <v/>
      </c>
      <c r="J43" s="318" t="str">
        <f t="shared" si="2"/>
        <v/>
      </c>
      <c r="K43" s="278" t="str">
        <f t="shared" si="3"/>
        <v/>
      </c>
      <c r="L43" s="276" t="str">
        <f>IF('1045Bd Stammdaten Mitarb.'!R39="","",'1045Bd Stammdaten Mitarb.'!R39)</f>
        <v/>
      </c>
      <c r="M43" s="277" t="str">
        <f t="shared" si="4"/>
        <v/>
      </c>
      <c r="N43" s="319" t="str">
        <f t="shared" si="5"/>
        <v/>
      </c>
      <c r="O43" s="318" t="str">
        <f t="shared" si="6"/>
        <v/>
      </c>
      <c r="P43" s="278" t="str">
        <f t="shared" si="7"/>
        <v/>
      </c>
      <c r="Q43" s="276" t="str">
        <f t="shared" si="8"/>
        <v/>
      </c>
      <c r="R43" s="277" t="str">
        <f t="shared" si="9"/>
        <v/>
      </c>
      <c r="S43" s="278" t="str">
        <f>IF(N43="","",MAX((N43-AE43)*'1045Ad Antrag'!$B$30,0))</f>
        <v/>
      </c>
      <c r="T43" s="279" t="str">
        <f t="shared" si="10"/>
        <v/>
      </c>
      <c r="U43" s="187"/>
      <c r="V43" s="194">
        <f>'1045Bd Stammdaten Mitarb.'!L39</f>
        <v>0</v>
      </c>
      <c r="W43" s="194" t="str">
        <f>'1045Ed Abrechnung'!D43</f>
        <v/>
      </c>
      <c r="X43" s="187">
        <f>IF(AND('1045Bd Stammdaten Mitarb.'!P39="",'1045Bd Stammdaten Mitarb.'!Q39=""),0,'1045Bd Stammdaten Mitarb.'!P39-'1045Bd Stammdaten Mitarb.'!Q39)</f>
        <v>0</v>
      </c>
      <c r="Y43" s="187" t="str">
        <f>IF(OR($C43="",'1045Bd Stammdaten Mitarb.'!M39="",F43="",'1045Bd Stammdaten Mitarb.'!O39="",X43=""),"",'1045Bd Stammdaten Mitarb.'!M39-F43-'1045Bd Stammdaten Mitarb.'!O39-X43)</f>
        <v/>
      </c>
      <c r="Z43" s="150" t="str">
        <f>IF(K43="","",K43 - '1045Bd Stammdaten Mitarb.'!R39)</f>
        <v/>
      </c>
      <c r="AA43" s="150" t="str">
        <f t="shared" si="11"/>
        <v/>
      </c>
      <c r="AB43" s="150" t="str">
        <f t="shared" si="12"/>
        <v/>
      </c>
      <c r="AC43" s="150" t="str">
        <f t="shared" si="13"/>
        <v/>
      </c>
      <c r="AD43" s="150" t="str">
        <f>IF(OR($C43="",K43="",N43=""),"",MAX(O43+'1045Bd Stammdaten Mitarb.'!S39-N43,0))</f>
        <v/>
      </c>
      <c r="AE43" s="150">
        <f>'1045Bd Stammdaten Mitarb.'!S39</f>
        <v>0</v>
      </c>
      <c r="AF43" s="150" t="str">
        <f t="shared" si="14"/>
        <v/>
      </c>
      <c r="AG43" s="159">
        <f>IF('1045Bd Stammdaten Mitarb.'!M39="",0,1)</f>
        <v>0</v>
      </c>
      <c r="AH43" s="179">
        <f t="shared" si="15"/>
        <v>0</v>
      </c>
      <c r="AI43" s="150">
        <f>IF('1045Bd Stammdaten Mitarb.'!M39="",0,'1045Bd Stammdaten Mitarb.'!M39)</f>
        <v>0</v>
      </c>
      <c r="AJ43" s="150">
        <f>IF('1045Bd Stammdaten Mitarb.'!M39="",0,'1045Bd Stammdaten Mitarb.'!O39)</f>
        <v>0</v>
      </c>
      <c r="AK43" s="194">
        <f>IF('1045Bd Stammdaten Mitarb.'!U39&gt;0,AA43,0)</f>
        <v>0</v>
      </c>
      <c r="AL43" s="160">
        <f>IF('1045Bd Stammdaten Mitarb.'!U39&gt;0,'1045Bd Stammdaten Mitarb.'!S39,0)</f>
        <v>0</v>
      </c>
      <c r="AM43" s="150">
        <f>'1045Bd Stammdaten Mitarb.'!M39</f>
        <v>0</v>
      </c>
      <c r="AN43" s="150">
        <f>'1045Bd Stammdaten Mitarb.'!O39</f>
        <v>0</v>
      </c>
      <c r="AO43" s="150">
        <f t="shared" si="16"/>
        <v>0</v>
      </c>
    </row>
    <row r="44" spans="1:41" s="152" customFormat="1" ht="16.899999999999999" customHeight="1">
      <c r="A44" s="191" t="str">
        <f>IF('1045Bd Stammdaten Mitarb.'!A40="","",'1045Bd Stammdaten Mitarb.'!A40)</f>
        <v/>
      </c>
      <c r="B44" s="192" t="str">
        <f>IF('1045Bd Stammdaten Mitarb.'!B40="","",'1045Bd Stammdaten Mitarb.'!B40)</f>
        <v/>
      </c>
      <c r="C44" s="193" t="str">
        <f>IF('1045Bd Stammdaten Mitarb.'!C40="","",'1045Bd Stammdaten Mitarb.'!C40)</f>
        <v/>
      </c>
      <c r="D44" s="277" t="str">
        <f>IF('1045Bd Stammdaten Mitarb.'!AF40="","",IF('1045Bd Stammdaten Mitarb.'!AF40*E44&gt;'1045Ad Antrag'!$B$28,'1045Ad Antrag'!$B$28/E44,'1045Bd Stammdaten Mitarb.'!AF40))</f>
        <v/>
      </c>
      <c r="E44" s="278" t="str">
        <f>IF('1045Bd Stammdaten Mitarb.'!M40="","",'1045Bd Stammdaten Mitarb.'!M40)</f>
        <v/>
      </c>
      <c r="F44" s="273" t="str">
        <f>IF('1045Bd Stammdaten Mitarb.'!N40="","",'1045Bd Stammdaten Mitarb.'!N40)</f>
        <v/>
      </c>
      <c r="G44" s="273" t="str">
        <f>IF('1045Bd Stammdaten Mitarb.'!O40="","",'1045Bd Stammdaten Mitarb.'!O40)</f>
        <v/>
      </c>
      <c r="H44" s="274" t="str">
        <f>IF('1045Bd Stammdaten Mitarb.'!P40="","",'1045Bd Stammdaten Mitarb.'!P40)</f>
        <v/>
      </c>
      <c r="I44" s="275" t="str">
        <f>IF('1045Bd Stammdaten Mitarb.'!Q40="","",'1045Bd Stammdaten Mitarb.'!Q40)</f>
        <v/>
      </c>
      <c r="J44" s="318" t="str">
        <f t="shared" si="2"/>
        <v/>
      </c>
      <c r="K44" s="278" t="str">
        <f t="shared" si="3"/>
        <v/>
      </c>
      <c r="L44" s="276" t="str">
        <f>IF('1045Bd Stammdaten Mitarb.'!R40="","",'1045Bd Stammdaten Mitarb.'!R40)</f>
        <v/>
      </c>
      <c r="M44" s="277" t="str">
        <f t="shared" si="4"/>
        <v/>
      </c>
      <c r="N44" s="319" t="str">
        <f t="shared" si="5"/>
        <v/>
      </c>
      <c r="O44" s="318" t="str">
        <f t="shared" si="6"/>
        <v/>
      </c>
      <c r="P44" s="278" t="str">
        <f t="shared" si="7"/>
        <v/>
      </c>
      <c r="Q44" s="276" t="str">
        <f t="shared" si="8"/>
        <v/>
      </c>
      <c r="R44" s="277" t="str">
        <f t="shared" si="9"/>
        <v/>
      </c>
      <c r="S44" s="278" t="str">
        <f>IF(N44="","",MAX((N44-AE44)*'1045Ad Antrag'!$B$30,0))</f>
        <v/>
      </c>
      <c r="T44" s="279" t="str">
        <f t="shared" si="10"/>
        <v/>
      </c>
      <c r="U44" s="187"/>
      <c r="V44" s="194">
        <f>'1045Bd Stammdaten Mitarb.'!L40</f>
        <v>0</v>
      </c>
      <c r="W44" s="194" t="str">
        <f>'1045Ed Abrechnung'!D44</f>
        <v/>
      </c>
      <c r="X44" s="187">
        <f>IF(AND('1045Bd Stammdaten Mitarb.'!P40="",'1045Bd Stammdaten Mitarb.'!Q40=""),0,'1045Bd Stammdaten Mitarb.'!P40-'1045Bd Stammdaten Mitarb.'!Q40)</f>
        <v>0</v>
      </c>
      <c r="Y44" s="187" t="str">
        <f>IF(OR($C44="",'1045Bd Stammdaten Mitarb.'!M40="",F44="",'1045Bd Stammdaten Mitarb.'!O40="",X44=""),"",'1045Bd Stammdaten Mitarb.'!M40-F44-'1045Bd Stammdaten Mitarb.'!O40-X44)</f>
        <v/>
      </c>
      <c r="Z44" s="150" t="str">
        <f>IF(K44="","",K44 - '1045Bd Stammdaten Mitarb.'!R40)</f>
        <v/>
      </c>
      <c r="AA44" s="150" t="str">
        <f t="shared" si="11"/>
        <v/>
      </c>
      <c r="AB44" s="150" t="str">
        <f t="shared" si="12"/>
        <v/>
      </c>
      <c r="AC44" s="150" t="str">
        <f t="shared" si="13"/>
        <v/>
      </c>
      <c r="AD44" s="150" t="str">
        <f>IF(OR($C44="",K44="",N44=""),"",MAX(O44+'1045Bd Stammdaten Mitarb.'!S40-N44,0))</f>
        <v/>
      </c>
      <c r="AE44" s="150">
        <f>'1045Bd Stammdaten Mitarb.'!S40</f>
        <v>0</v>
      </c>
      <c r="AF44" s="150" t="str">
        <f t="shared" si="14"/>
        <v/>
      </c>
      <c r="AG44" s="159">
        <f>IF('1045Bd Stammdaten Mitarb.'!M40="",0,1)</f>
        <v>0</v>
      </c>
      <c r="AH44" s="179">
        <f t="shared" si="15"/>
        <v>0</v>
      </c>
      <c r="AI44" s="150">
        <f>IF('1045Bd Stammdaten Mitarb.'!M40="",0,'1045Bd Stammdaten Mitarb.'!M40)</f>
        <v>0</v>
      </c>
      <c r="AJ44" s="150">
        <f>IF('1045Bd Stammdaten Mitarb.'!M40="",0,'1045Bd Stammdaten Mitarb.'!O40)</f>
        <v>0</v>
      </c>
      <c r="AK44" s="194">
        <f>IF('1045Bd Stammdaten Mitarb.'!U40&gt;0,AA44,0)</f>
        <v>0</v>
      </c>
      <c r="AL44" s="160">
        <f>IF('1045Bd Stammdaten Mitarb.'!U40&gt;0,'1045Bd Stammdaten Mitarb.'!S40,0)</f>
        <v>0</v>
      </c>
      <c r="AM44" s="150">
        <f>'1045Bd Stammdaten Mitarb.'!M40</f>
        <v>0</v>
      </c>
      <c r="AN44" s="150">
        <f>'1045Bd Stammdaten Mitarb.'!O40</f>
        <v>0</v>
      </c>
      <c r="AO44" s="150">
        <f t="shared" si="16"/>
        <v>0</v>
      </c>
    </row>
    <row r="45" spans="1:41" s="152" customFormat="1" ht="16.899999999999999" customHeight="1">
      <c r="A45" s="191" t="str">
        <f>IF('1045Bd Stammdaten Mitarb.'!A41="","",'1045Bd Stammdaten Mitarb.'!A41)</f>
        <v/>
      </c>
      <c r="B45" s="192" t="str">
        <f>IF('1045Bd Stammdaten Mitarb.'!B41="","",'1045Bd Stammdaten Mitarb.'!B41)</f>
        <v/>
      </c>
      <c r="C45" s="193" t="str">
        <f>IF('1045Bd Stammdaten Mitarb.'!C41="","",'1045Bd Stammdaten Mitarb.'!C41)</f>
        <v/>
      </c>
      <c r="D45" s="277" t="str">
        <f>IF('1045Bd Stammdaten Mitarb.'!AF41="","",IF('1045Bd Stammdaten Mitarb.'!AF41*E45&gt;'1045Ad Antrag'!$B$28,'1045Ad Antrag'!$B$28/E45,'1045Bd Stammdaten Mitarb.'!AF41))</f>
        <v/>
      </c>
      <c r="E45" s="278" t="str">
        <f>IF('1045Bd Stammdaten Mitarb.'!M41="","",'1045Bd Stammdaten Mitarb.'!M41)</f>
        <v/>
      </c>
      <c r="F45" s="273" t="str">
        <f>IF('1045Bd Stammdaten Mitarb.'!N41="","",'1045Bd Stammdaten Mitarb.'!N41)</f>
        <v/>
      </c>
      <c r="G45" s="273" t="str">
        <f>IF('1045Bd Stammdaten Mitarb.'!O41="","",'1045Bd Stammdaten Mitarb.'!O41)</f>
        <v/>
      </c>
      <c r="H45" s="274" t="str">
        <f>IF('1045Bd Stammdaten Mitarb.'!P41="","",'1045Bd Stammdaten Mitarb.'!P41)</f>
        <v/>
      </c>
      <c r="I45" s="275" t="str">
        <f>IF('1045Bd Stammdaten Mitarb.'!Q41="","",'1045Bd Stammdaten Mitarb.'!Q41)</f>
        <v/>
      </c>
      <c r="J45" s="318" t="str">
        <f t="shared" si="2"/>
        <v/>
      </c>
      <c r="K45" s="278" t="str">
        <f t="shared" si="3"/>
        <v/>
      </c>
      <c r="L45" s="276" t="str">
        <f>IF('1045Bd Stammdaten Mitarb.'!R41="","",'1045Bd Stammdaten Mitarb.'!R41)</f>
        <v/>
      </c>
      <c r="M45" s="277" t="str">
        <f t="shared" si="4"/>
        <v/>
      </c>
      <c r="N45" s="319" t="str">
        <f t="shared" si="5"/>
        <v/>
      </c>
      <c r="O45" s="318" t="str">
        <f t="shared" si="6"/>
        <v/>
      </c>
      <c r="P45" s="278" t="str">
        <f t="shared" si="7"/>
        <v/>
      </c>
      <c r="Q45" s="276" t="str">
        <f t="shared" si="8"/>
        <v/>
      </c>
      <c r="R45" s="277" t="str">
        <f t="shared" si="9"/>
        <v/>
      </c>
      <c r="S45" s="278" t="str">
        <f>IF(N45="","",MAX((N45-AE45)*'1045Ad Antrag'!$B$30,0))</f>
        <v/>
      </c>
      <c r="T45" s="279" t="str">
        <f t="shared" si="10"/>
        <v/>
      </c>
      <c r="U45" s="187"/>
      <c r="V45" s="194">
        <f>'1045Bd Stammdaten Mitarb.'!L41</f>
        <v>0</v>
      </c>
      <c r="W45" s="194" t="str">
        <f>'1045Ed Abrechnung'!D45</f>
        <v/>
      </c>
      <c r="X45" s="187">
        <f>IF(AND('1045Bd Stammdaten Mitarb.'!P41="",'1045Bd Stammdaten Mitarb.'!Q41=""),0,'1045Bd Stammdaten Mitarb.'!P41-'1045Bd Stammdaten Mitarb.'!Q41)</f>
        <v>0</v>
      </c>
      <c r="Y45" s="187" t="str">
        <f>IF(OR($C45="",'1045Bd Stammdaten Mitarb.'!M41="",F45="",'1045Bd Stammdaten Mitarb.'!O41="",X45=""),"",'1045Bd Stammdaten Mitarb.'!M41-F45-'1045Bd Stammdaten Mitarb.'!O41-X45)</f>
        <v/>
      </c>
      <c r="Z45" s="150" t="str">
        <f>IF(K45="","",K45 - '1045Bd Stammdaten Mitarb.'!R41)</f>
        <v/>
      </c>
      <c r="AA45" s="150" t="str">
        <f t="shared" si="11"/>
        <v/>
      </c>
      <c r="AB45" s="150" t="str">
        <f t="shared" si="12"/>
        <v/>
      </c>
      <c r="AC45" s="150" t="str">
        <f t="shared" si="13"/>
        <v/>
      </c>
      <c r="AD45" s="150" t="str">
        <f>IF(OR($C45="",K45="",N45=""),"",MAX(O45+'1045Bd Stammdaten Mitarb.'!S41-N45,0))</f>
        <v/>
      </c>
      <c r="AE45" s="150">
        <f>'1045Bd Stammdaten Mitarb.'!S41</f>
        <v>0</v>
      </c>
      <c r="AF45" s="150" t="str">
        <f t="shared" si="14"/>
        <v/>
      </c>
      <c r="AG45" s="159">
        <f>IF('1045Bd Stammdaten Mitarb.'!M41="",0,1)</f>
        <v>0</v>
      </c>
      <c r="AH45" s="179">
        <f t="shared" si="15"/>
        <v>0</v>
      </c>
      <c r="AI45" s="150">
        <f>IF('1045Bd Stammdaten Mitarb.'!M41="",0,'1045Bd Stammdaten Mitarb.'!M41)</f>
        <v>0</v>
      </c>
      <c r="AJ45" s="150">
        <f>IF('1045Bd Stammdaten Mitarb.'!M41="",0,'1045Bd Stammdaten Mitarb.'!O41)</f>
        <v>0</v>
      </c>
      <c r="AK45" s="194">
        <f>IF('1045Bd Stammdaten Mitarb.'!U41&gt;0,AA45,0)</f>
        <v>0</v>
      </c>
      <c r="AL45" s="160">
        <f>IF('1045Bd Stammdaten Mitarb.'!U41&gt;0,'1045Bd Stammdaten Mitarb.'!S41,0)</f>
        <v>0</v>
      </c>
      <c r="AM45" s="150">
        <f>'1045Bd Stammdaten Mitarb.'!M41</f>
        <v>0</v>
      </c>
      <c r="AN45" s="150">
        <f>'1045Bd Stammdaten Mitarb.'!O41</f>
        <v>0</v>
      </c>
      <c r="AO45" s="150">
        <f t="shared" si="16"/>
        <v>0</v>
      </c>
    </row>
    <row r="46" spans="1:41" s="152" customFormat="1" ht="16.899999999999999" customHeight="1">
      <c r="A46" s="191" t="str">
        <f>IF('1045Bd Stammdaten Mitarb.'!A42="","",'1045Bd Stammdaten Mitarb.'!A42)</f>
        <v/>
      </c>
      <c r="B46" s="192" t="str">
        <f>IF('1045Bd Stammdaten Mitarb.'!B42="","",'1045Bd Stammdaten Mitarb.'!B42)</f>
        <v/>
      </c>
      <c r="C46" s="193" t="str">
        <f>IF('1045Bd Stammdaten Mitarb.'!C42="","",'1045Bd Stammdaten Mitarb.'!C42)</f>
        <v/>
      </c>
      <c r="D46" s="277" t="str">
        <f>IF('1045Bd Stammdaten Mitarb.'!AF42="","",IF('1045Bd Stammdaten Mitarb.'!AF42*E46&gt;'1045Ad Antrag'!$B$28,'1045Ad Antrag'!$B$28/E46,'1045Bd Stammdaten Mitarb.'!AF42))</f>
        <v/>
      </c>
      <c r="E46" s="278" t="str">
        <f>IF('1045Bd Stammdaten Mitarb.'!M42="","",'1045Bd Stammdaten Mitarb.'!M42)</f>
        <v/>
      </c>
      <c r="F46" s="273" t="str">
        <f>IF('1045Bd Stammdaten Mitarb.'!N42="","",'1045Bd Stammdaten Mitarb.'!N42)</f>
        <v/>
      </c>
      <c r="G46" s="273" t="str">
        <f>IF('1045Bd Stammdaten Mitarb.'!O42="","",'1045Bd Stammdaten Mitarb.'!O42)</f>
        <v/>
      </c>
      <c r="H46" s="274" t="str">
        <f>IF('1045Bd Stammdaten Mitarb.'!P42="","",'1045Bd Stammdaten Mitarb.'!P42)</f>
        <v/>
      </c>
      <c r="I46" s="275" t="str">
        <f>IF('1045Bd Stammdaten Mitarb.'!Q42="","",'1045Bd Stammdaten Mitarb.'!Q42)</f>
        <v/>
      </c>
      <c r="J46" s="318" t="str">
        <f t="shared" si="2"/>
        <v/>
      </c>
      <c r="K46" s="278" t="str">
        <f t="shared" si="3"/>
        <v/>
      </c>
      <c r="L46" s="276" t="str">
        <f>IF('1045Bd Stammdaten Mitarb.'!R42="","",'1045Bd Stammdaten Mitarb.'!R42)</f>
        <v/>
      </c>
      <c r="M46" s="277" t="str">
        <f t="shared" si="4"/>
        <v/>
      </c>
      <c r="N46" s="319" t="str">
        <f t="shared" si="5"/>
        <v/>
      </c>
      <c r="O46" s="318" t="str">
        <f t="shared" si="6"/>
        <v/>
      </c>
      <c r="P46" s="278" t="str">
        <f t="shared" si="7"/>
        <v/>
      </c>
      <c r="Q46" s="276" t="str">
        <f t="shared" si="8"/>
        <v/>
      </c>
      <c r="R46" s="277" t="str">
        <f t="shared" si="9"/>
        <v/>
      </c>
      <c r="S46" s="278" t="str">
        <f>IF(N46="","",MAX((N46-AE46)*'1045Ad Antrag'!$B$30,0))</f>
        <v/>
      </c>
      <c r="T46" s="279" t="str">
        <f t="shared" si="10"/>
        <v/>
      </c>
      <c r="U46" s="187"/>
      <c r="V46" s="194">
        <f>'1045Bd Stammdaten Mitarb.'!L42</f>
        <v>0</v>
      </c>
      <c r="W46" s="194" t="str">
        <f>'1045Ed Abrechnung'!D46</f>
        <v/>
      </c>
      <c r="X46" s="187">
        <f>IF(AND('1045Bd Stammdaten Mitarb.'!P42="",'1045Bd Stammdaten Mitarb.'!Q42=""),0,'1045Bd Stammdaten Mitarb.'!P42-'1045Bd Stammdaten Mitarb.'!Q42)</f>
        <v>0</v>
      </c>
      <c r="Y46" s="187" t="str">
        <f>IF(OR($C46="",'1045Bd Stammdaten Mitarb.'!M42="",F46="",'1045Bd Stammdaten Mitarb.'!O42="",X46=""),"",'1045Bd Stammdaten Mitarb.'!M42-F46-'1045Bd Stammdaten Mitarb.'!O42-X46)</f>
        <v/>
      </c>
      <c r="Z46" s="150" t="str">
        <f>IF(K46="","",K46 - '1045Bd Stammdaten Mitarb.'!R42)</f>
        <v/>
      </c>
      <c r="AA46" s="150" t="str">
        <f t="shared" si="11"/>
        <v/>
      </c>
      <c r="AB46" s="150" t="str">
        <f t="shared" si="12"/>
        <v/>
      </c>
      <c r="AC46" s="150" t="str">
        <f t="shared" si="13"/>
        <v/>
      </c>
      <c r="AD46" s="150" t="str">
        <f>IF(OR($C46="",K46="",N46=""),"",MAX(O46+'1045Bd Stammdaten Mitarb.'!S42-N46,0))</f>
        <v/>
      </c>
      <c r="AE46" s="150">
        <f>'1045Bd Stammdaten Mitarb.'!S42</f>
        <v>0</v>
      </c>
      <c r="AF46" s="150" t="str">
        <f t="shared" si="14"/>
        <v/>
      </c>
      <c r="AG46" s="159">
        <f>IF('1045Bd Stammdaten Mitarb.'!M42="",0,1)</f>
        <v>0</v>
      </c>
      <c r="AH46" s="179">
        <f t="shared" si="15"/>
        <v>0</v>
      </c>
      <c r="AI46" s="150">
        <f>IF('1045Bd Stammdaten Mitarb.'!M42="",0,'1045Bd Stammdaten Mitarb.'!M42)</f>
        <v>0</v>
      </c>
      <c r="AJ46" s="150">
        <f>IF('1045Bd Stammdaten Mitarb.'!M42="",0,'1045Bd Stammdaten Mitarb.'!O42)</f>
        <v>0</v>
      </c>
      <c r="AK46" s="194">
        <f>IF('1045Bd Stammdaten Mitarb.'!U42&gt;0,AA46,0)</f>
        <v>0</v>
      </c>
      <c r="AL46" s="160">
        <f>IF('1045Bd Stammdaten Mitarb.'!U42&gt;0,'1045Bd Stammdaten Mitarb.'!S42,0)</f>
        <v>0</v>
      </c>
      <c r="AM46" s="150">
        <f>'1045Bd Stammdaten Mitarb.'!M42</f>
        <v>0</v>
      </c>
      <c r="AN46" s="150">
        <f>'1045Bd Stammdaten Mitarb.'!O42</f>
        <v>0</v>
      </c>
      <c r="AO46" s="150">
        <f t="shared" si="16"/>
        <v>0</v>
      </c>
    </row>
    <row r="47" spans="1:41" s="152" customFormat="1" ht="16.899999999999999" customHeight="1">
      <c r="A47" s="191" t="str">
        <f>IF('1045Bd Stammdaten Mitarb.'!A43="","",'1045Bd Stammdaten Mitarb.'!A43)</f>
        <v/>
      </c>
      <c r="B47" s="192" t="str">
        <f>IF('1045Bd Stammdaten Mitarb.'!B43="","",'1045Bd Stammdaten Mitarb.'!B43)</f>
        <v/>
      </c>
      <c r="C47" s="193" t="str">
        <f>IF('1045Bd Stammdaten Mitarb.'!C43="","",'1045Bd Stammdaten Mitarb.'!C43)</f>
        <v/>
      </c>
      <c r="D47" s="277" t="str">
        <f>IF('1045Bd Stammdaten Mitarb.'!AF43="","",IF('1045Bd Stammdaten Mitarb.'!AF43*E47&gt;'1045Ad Antrag'!$B$28,'1045Ad Antrag'!$B$28/E47,'1045Bd Stammdaten Mitarb.'!AF43))</f>
        <v/>
      </c>
      <c r="E47" s="278" t="str">
        <f>IF('1045Bd Stammdaten Mitarb.'!M43="","",'1045Bd Stammdaten Mitarb.'!M43)</f>
        <v/>
      </c>
      <c r="F47" s="273" t="str">
        <f>IF('1045Bd Stammdaten Mitarb.'!N43="","",'1045Bd Stammdaten Mitarb.'!N43)</f>
        <v/>
      </c>
      <c r="G47" s="273" t="str">
        <f>IF('1045Bd Stammdaten Mitarb.'!O43="","",'1045Bd Stammdaten Mitarb.'!O43)</f>
        <v/>
      </c>
      <c r="H47" s="274" t="str">
        <f>IF('1045Bd Stammdaten Mitarb.'!P43="","",'1045Bd Stammdaten Mitarb.'!P43)</f>
        <v/>
      </c>
      <c r="I47" s="275" t="str">
        <f>IF('1045Bd Stammdaten Mitarb.'!Q43="","",'1045Bd Stammdaten Mitarb.'!Q43)</f>
        <v/>
      </c>
      <c r="J47" s="318" t="str">
        <f t="shared" si="2"/>
        <v/>
      </c>
      <c r="K47" s="278" t="str">
        <f t="shared" si="3"/>
        <v/>
      </c>
      <c r="L47" s="276" t="str">
        <f>IF('1045Bd Stammdaten Mitarb.'!R43="","",'1045Bd Stammdaten Mitarb.'!R43)</f>
        <v/>
      </c>
      <c r="M47" s="277" t="str">
        <f t="shared" si="4"/>
        <v/>
      </c>
      <c r="N47" s="319" t="str">
        <f t="shared" si="5"/>
        <v/>
      </c>
      <c r="O47" s="318" t="str">
        <f t="shared" si="6"/>
        <v/>
      </c>
      <c r="P47" s="278" t="str">
        <f t="shared" si="7"/>
        <v/>
      </c>
      <c r="Q47" s="276" t="str">
        <f t="shared" si="8"/>
        <v/>
      </c>
      <c r="R47" s="277" t="str">
        <f t="shared" si="9"/>
        <v/>
      </c>
      <c r="S47" s="278" t="str">
        <f>IF(N47="","",MAX((N47-AE47)*'1045Ad Antrag'!$B$30,0))</f>
        <v/>
      </c>
      <c r="T47" s="279" t="str">
        <f t="shared" si="10"/>
        <v/>
      </c>
      <c r="U47" s="187"/>
      <c r="V47" s="194">
        <f>'1045Bd Stammdaten Mitarb.'!L43</f>
        <v>0</v>
      </c>
      <c r="W47" s="194" t="str">
        <f>'1045Ed Abrechnung'!D47</f>
        <v/>
      </c>
      <c r="X47" s="187">
        <f>IF(AND('1045Bd Stammdaten Mitarb.'!P43="",'1045Bd Stammdaten Mitarb.'!Q43=""),0,'1045Bd Stammdaten Mitarb.'!P43-'1045Bd Stammdaten Mitarb.'!Q43)</f>
        <v>0</v>
      </c>
      <c r="Y47" s="187" t="str">
        <f>IF(OR($C47="",'1045Bd Stammdaten Mitarb.'!M43="",F47="",'1045Bd Stammdaten Mitarb.'!O43="",X47=""),"",'1045Bd Stammdaten Mitarb.'!M43-F47-'1045Bd Stammdaten Mitarb.'!O43-X47)</f>
        <v/>
      </c>
      <c r="Z47" s="150" t="str">
        <f>IF(K47="","",K47 - '1045Bd Stammdaten Mitarb.'!R43)</f>
        <v/>
      </c>
      <c r="AA47" s="150" t="str">
        <f t="shared" si="11"/>
        <v/>
      </c>
      <c r="AB47" s="150" t="str">
        <f t="shared" si="12"/>
        <v/>
      </c>
      <c r="AC47" s="150" t="str">
        <f t="shared" si="13"/>
        <v/>
      </c>
      <c r="AD47" s="150" t="str">
        <f>IF(OR($C47="",K47="",N47=""),"",MAX(O47+'1045Bd Stammdaten Mitarb.'!S43-N47,0))</f>
        <v/>
      </c>
      <c r="AE47" s="150">
        <f>'1045Bd Stammdaten Mitarb.'!S43</f>
        <v>0</v>
      </c>
      <c r="AF47" s="150" t="str">
        <f t="shared" si="14"/>
        <v/>
      </c>
      <c r="AG47" s="159">
        <f>IF('1045Bd Stammdaten Mitarb.'!M43="",0,1)</f>
        <v>0</v>
      </c>
      <c r="AH47" s="179">
        <f t="shared" si="15"/>
        <v>0</v>
      </c>
      <c r="AI47" s="150">
        <f>IF('1045Bd Stammdaten Mitarb.'!M43="",0,'1045Bd Stammdaten Mitarb.'!M43)</f>
        <v>0</v>
      </c>
      <c r="AJ47" s="150">
        <f>IF('1045Bd Stammdaten Mitarb.'!M43="",0,'1045Bd Stammdaten Mitarb.'!O43)</f>
        <v>0</v>
      </c>
      <c r="AK47" s="194">
        <f>IF('1045Bd Stammdaten Mitarb.'!U43&gt;0,AA47,0)</f>
        <v>0</v>
      </c>
      <c r="AL47" s="160">
        <f>IF('1045Bd Stammdaten Mitarb.'!U43&gt;0,'1045Bd Stammdaten Mitarb.'!S43,0)</f>
        <v>0</v>
      </c>
      <c r="AM47" s="150">
        <f>'1045Bd Stammdaten Mitarb.'!M43</f>
        <v>0</v>
      </c>
      <c r="AN47" s="150">
        <f>'1045Bd Stammdaten Mitarb.'!O43</f>
        <v>0</v>
      </c>
      <c r="AO47" s="150">
        <f t="shared" si="16"/>
        <v>0</v>
      </c>
    </row>
    <row r="48" spans="1:41" s="152" customFormat="1" ht="16.899999999999999" customHeight="1">
      <c r="A48" s="191" t="str">
        <f>IF('1045Bd Stammdaten Mitarb.'!A44="","",'1045Bd Stammdaten Mitarb.'!A44)</f>
        <v/>
      </c>
      <c r="B48" s="192" t="str">
        <f>IF('1045Bd Stammdaten Mitarb.'!B44="","",'1045Bd Stammdaten Mitarb.'!B44)</f>
        <v/>
      </c>
      <c r="C48" s="193" t="str">
        <f>IF('1045Bd Stammdaten Mitarb.'!C44="","",'1045Bd Stammdaten Mitarb.'!C44)</f>
        <v/>
      </c>
      <c r="D48" s="277" t="str">
        <f>IF('1045Bd Stammdaten Mitarb.'!AF44="","",IF('1045Bd Stammdaten Mitarb.'!AF44*E48&gt;'1045Ad Antrag'!$B$28,'1045Ad Antrag'!$B$28/E48,'1045Bd Stammdaten Mitarb.'!AF44))</f>
        <v/>
      </c>
      <c r="E48" s="278" t="str">
        <f>IF('1045Bd Stammdaten Mitarb.'!M44="","",'1045Bd Stammdaten Mitarb.'!M44)</f>
        <v/>
      </c>
      <c r="F48" s="273" t="str">
        <f>IF('1045Bd Stammdaten Mitarb.'!N44="","",'1045Bd Stammdaten Mitarb.'!N44)</f>
        <v/>
      </c>
      <c r="G48" s="273" t="str">
        <f>IF('1045Bd Stammdaten Mitarb.'!O44="","",'1045Bd Stammdaten Mitarb.'!O44)</f>
        <v/>
      </c>
      <c r="H48" s="274" t="str">
        <f>IF('1045Bd Stammdaten Mitarb.'!P44="","",'1045Bd Stammdaten Mitarb.'!P44)</f>
        <v/>
      </c>
      <c r="I48" s="275" t="str">
        <f>IF('1045Bd Stammdaten Mitarb.'!Q44="","",'1045Bd Stammdaten Mitarb.'!Q44)</f>
        <v/>
      </c>
      <c r="J48" s="318" t="str">
        <f t="shared" si="2"/>
        <v/>
      </c>
      <c r="K48" s="278" t="str">
        <f t="shared" si="3"/>
        <v/>
      </c>
      <c r="L48" s="276" t="str">
        <f>IF('1045Bd Stammdaten Mitarb.'!R44="","",'1045Bd Stammdaten Mitarb.'!R44)</f>
        <v/>
      </c>
      <c r="M48" s="277" t="str">
        <f t="shared" si="4"/>
        <v/>
      </c>
      <c r="N48" s="319" t="str">
        <f t="shared" si="5"/>
        <v/>
      </c>
      <c r="O48" s="318" t="str">
        <f t="shared" si="6"/>
        <v/>
      </c>
      <c r="P48" s="278" t="str">
        <f t="shared" si="7"/>
        <v/>
      </c>
      <c r="Q48" s="276" t="str">
        <f t="shared" si="8"/>
        <v/>
      </c>
      <c r="R48" s="277" t="str">
        <f t="shared" si="9"/>
        <v/>
      </c>
      <c r="S48" s="278" t="str">
        <f>IF(N48="","",MAX((N48-AE48)*'1045Ad Antrag'!$B$30,0))</f>
        <v/>
      </c>
      <c r="T48" s="279" t="str">
        <f t="shared" si="10"/>
        <v/>
      </c>
      <c r="U48" s="187"/>
      <c r="V48" s="194">
        <f>'1045Bd Stammdaten Mitarb.'!L44</f>
        <v>0</v>
      </c>
      <c r="W48" s="194" t="str">
        <f>'1045Ed Abrechnung'!D48</f>
        <v/>
      </c>
      <c r="X48" s="187">
        <f>IF(AND('1045Bd Stammdaten Mitarb.'!P44="",'1045Bd Stammdaten Mitarb.'!Q44=""),0,'1045Bd Stammdaten Mitarb.'!P44-'1045Bd Stammdaten Mitarb.'!Q44)</f>
        <v>0</v>
      </c>
      <c r="Y48" s="187" t="str">
        <f>IF(OR($C48="",'1045Bd Stammdaten Mitarb.'!M44="",F48="",'1045Bd Stammdaten Mitarb.'!O44="",X48=""),"",'1045Bd Stammdaten Mitarb.'!M44-F48-'1045Bd Stammdaten Mitarb.'!O44-X48)</f>
        <v/>
      </c>
      <c r="Z48" s="150" t="str">
        <f>IF(K48="","",K48 - '1045Bd Stammdaten Mitarb.'!R44)</f>
        <v/>
      </c>
      <c r="AA48" s="150" t="str">
        <f t="shared" si="11"/>
        <v/>
      </c>
      <c r="AB48" s="150" t="str">
        <f t="shared" si="12"/>
        <v/>
      </c>
      <c r="AC48" s="150" t="str">
        <f t="shared" si="13"/>
        <v/>
      </c>
      <c r="AD48" s="150" t="str">
        <f>IF(OR($C48="",K48="",N48=""),"",MAX(O48+'1045Bd Stammdaten Mitarb.'!S44-N48,0))</f>
        <v/>
      </c>
      <c r="AE48" s="150">
        <f>'1045Bd Stammdaten Mitarb.'!S44</f>
        <v>0</v>
      </c>
      <c r="AF48" s="150" t="str">
        <f t="shared" si="14"/>
        <v/>
      </c>
      <c r="AG48" s="159">
        <f>IF('1045Bd Stammdaten Mitarb.'!M44="",0,1)</f>
        <v>0</v>
      </c>
      <c r="AH48" s="179">
        <f t="shared" si="15"/>
        <v>0</v>
      </c>
      <c r="AI48" s="150">
        <f>IF('1045Bd Stammdaten Mitarb.'!M44="",0,'1045Bd Stammdaten Mitarb.'!M44)</f>
        <v>0</v>
      </c>
      <c r="AJ48" s="150">
        <f>IF('1045Bd Stammdaten Mitarb.'!M44="",0,'1045Bd Stammdaten Mitarb.'!O44)</f>
        <v>0</v>
      </c>
      <c r="AK48" s="194">
        <f>IF('1045Bd Stammdaten Mitarb.'!U44&gt;0,AA48,0)</f>
        <v>0</v>
      </c>
      <c r="AL48" s="160">
        <f>IF('1045Bd Stammdaten Mitarb.'!U44&gt;0,'1045Bd Stammdaten Mitarb.'!S44,0)</f>
        <v>0</v>
      </c>
      <c r="AM48" s="150">
        <f>'1045Bd Stammdaten Mitarb.'!M44</f>
        <v>0</v>
      </c>
      <c r="AN48" s="150">
        <f>'1045Bd Stammdaten Mitarb.'!O44</f>
        <v>0</v>
      </c>
      <c r="AO48" s="150">
        <f t="shared" si="16"/>
        <v>0</v>
      </c>
    </row>
    <row r="49" spans="1:41" s="152" customFormat="1" ht="16.899999999999999" customHeight="1">
      <c r="A49" s="191" t="str">
        <f>IF('1045Bd Stammdaten Mitarb.'!A45="","",'1045Bd Stammdaten Mitarb.'!A45)</f>
        <v/>
      </c>
      <c r="B49" s="192" t="str">
        <f>IF('1045Bd Stammdaten Mitarb.'!B45="","",'1045Bd Stammdaten Mitarb.'!B45)</f>
        <v/>
      </c>
      <c r="C49" s="193" t="str">
        <f>IF('1045Bd Stammdaten Mitarb.'!C45="","",'1045Bd Stammdaten Mitarb.'!C45)</f>
        <v/>
      </c>
      <c r="D49" s="277" t="str">
        <f>IF('1045Bd Stammdaten Mitarb.'!AF45="","",IF('1045Bd Stammdaten Mitarb.'!AF45*E49&gt;'1045Ad Antrag'!$B$28,'1045Ad Antrag'!$B$28/E49,'1045Bd Stammdaten Mitarb.'!AF45))</f>
        <v/>
      </c>
      <c r="E49" s="278" t="str">
        <f>IF('1045Bd Stammdaten Mitarb.'!M45="","",'1045Bd Stammdaten Mitarb.'!M45)</f>
        <v/>
      </c>
      <c r="F49" s="273" t="str">
        <f>IF('1045Bd Stammdaten Mitarb.'!N45="","",'1045Bd Stammdaten Mitarb.'!N45)</f>
        <v/>
      </c>
      <c r="G49" s="273" t="str">
        <f>IF('1045Bd Stammdaten Mitarb.'!O45="","",'1045Bd Stammdaten Mitarb.'!O45)</f>
        <v/>
      </c>
      <c r="H49" s="274" t="str">
        <f>IF('1045Bd Stammdaten Mitarb.'!P45="","",'1045Bd Stammdaten Mitarb.'!P45)</f>
        <v/>
      </c>
      <c r="I49" s="275" t="str">
        <f>IF('1045Bd Stammdaten Mitarb.'!Q45="","",'1045Bd Stammdaten Mitarb.'!Q45)</f>
        <v/>
      </c>
      <c r="J49" s="318" t="str">
        <f t="shared" si="2"/>
        <v/>
      </c>
      <c r="K49" s="278" t="str">
        <f t="shared" si="3"/>
        <v/>
      </c>
      <c r="L49" s="276" t="str">
        <f>IF('1045Bd Stammdaten Mitarb.'!R45="","",'1045Bd Stammdaten Mitarb.'!R45)</f>
        <v/>
      </c>
      <c r="M49" s="277" t="str">
        <f t="shared" si="4"/>
        <v/>
      </c>
      <c r="N49" s="319" t="str">
        <f t="shared" si="5"/>
        <v/>
      </c>
      <c r="O49" s="318" t="str">
        <f t="shared" si="6"/>
        <v/>
      </c>
      <c r="P49" s="278" t="str">
        <f t="shared" si="7"/>
        <v/>
      </c>
      <c r="Q49" s="276" t="str">
        <f t="shared" si="8"/>
        <v/>
      </c>
      <c r="R49" s="277" t="str">
        <f t="shared" si="9"/>
        <v/>
      </c>
      <c r="S49" s="278" t="str">
        <f>IF(N49="","",MAX((N49-AE49)*'1045Ad Antrag'!$B$30,0))</f>
        <v/>
      </c>
      <c r="T49" s="279" t="str">
        <f t="shared" si="10"/>
        <v/>
      </c>
      <c r="U49" s="187"/>
      <c r="V49" s="194">
        <f>'1045Bd Stammdaten Mitarb.'!L45</f>
        <v>0</v>
      </c>
      <c r="W49" s="194" t="str">
        <f>'1045Ed Abrechnung'!D49</f>
        <v/>
      </c>
      <c r="X49" s="187">
        <f>IF(AND('1045Bd Stammdaten Mitarb.'!P45="",'1045Bd Stammdaten Mitarb.'!Q45=""),0,'1045Bd Stammdaten Mitarb.'!P45-'1045Bd Stammdaten Mitarb.'!Q45)</f>
        <v>0</v>
      </c>
      <c r="Y49" s="187" t="str">
        <f>IF(OR($C49="",'1045Bd Stammdaten Mitarb.'!M45="",F49="",'1045Bd Stammdaten Mitarb.'!O45="",X49=""),"",'1045Bd Stammdaten Mitarb.'!M45-F49-'1045Bd Stammdaten Mitarb.'!O45-X49)</f>
        <v/>
      </c>
      <c r="Z49" s="150" t="str">
        <f>IF(K49="","",K49 - '1045Bd Stammdaten Mitarb.'!R45)</f>
        <v/>
      </c>
      <c r="AA49" s="150" t="str">
        <f t="shared" si="11"/>
        <v/>
      </c>
      <c r="AB49" s="150" t="str">
        <f t="shared" si="12"/>
        <v/>
      </c>
      <c r="AC49" s="150" t="str">
        <f t="shared" si="13"/>
        <v/>
      </c>
      <c r="AD49" s="150" t="str">
        <f>IF(OR($C49="",K49="",N49=""),"",MAX(O49+'1045Bd Stammdaten Mitarb.'!S45-N49,0))</f>
        <v/>
      </c>
      <c r="AE49" s="150">
        <f>'1045Bd Stammdaten Mitarb.'!S45</f>
        <v>0</v>
      </c>
      <c r="AF49" s="150" t="str">
        <f t="shared" si="14"/>
        <v/>
      </c>
      <c r="AG49" s="159">
        <f>IF('1045Bd Stammdaten Mitarb.'!M45="",0,1)</f>
        <v>0</v>
      </c>
      <c r="AH49" s="179">
        <f t="shared" si="15"/>
        <v>0</v>
      </c>
      <c r="AI49" s="150">
        <f>IF('1045Bd Stammdaten Mitarb.'!M45="",0,'1045Bd Stammdaten Mitarb.'!M45)</f>
        <v>0</v>
      </c>
      <c r="AJ49" s="150">
        <f>IF('1045Bd Stammdaten Mitarb.'!M45="",0,'1045Bd Stammdaten Mitarb.'!O45)</f>
        <v>0</v>
      </c>
      <c r="AK49" s="194">
        <f>IF('1045Bd Stammdaten Mitarb.'!U45&gt;0,AA49,0)</f>
        <v>0</v>
      </c>
      <c r="AL49" s="160">
        <f>IF('1045Bd Stammdaten Mitarb.'!U45&gt;0,'1045Bd Stammdaten Mitarb.'!S45,0)</f>
        <v>0</v>
      </c>
      <c r="AM49" s="150">
        <f>'1045Bd Stammdaten Mitarb.'!M45</f>
        <v>0</v>
      </c>
      <c r="AN49" s="150">
        <f>'1045Bd Stammdaten Mitarb.'!O45</f>
        <v>0</v>
      </c>
      <c r="AO49" s="150">
        <f t="shared" si="16"/>
        <v>0</v>
      </c>
    </row>
    <row r="50" spans="1:41" s="152" customFormat="1" ht="16.899999999999999" customHeight="1">
      <c r="A50" s="191" t="str">
        <f>IF('1045Bd Stammdaten Mitarb.'!A46="","",'1045Bd Stammdaten Mitarb.'!A46)</f>
        <v/>
      </c>
      <c r="B50" s="192" t="str">
        <f>IF('1045Bd Stammdaten Mitarb.'!B46="","",'1045Bd Stammdaten Mitarb.'!B46)</f>
        <v/>
      </c>
      <c r="C50" s="193" t="str">
        <f>IF('1045Bd Stammdaten Mitarb.'!C46="","",'1045Bd Stammdaten Mitarb.'!C46)</f>
        <v/>
      </c>
      <c r="D50" s="277" t="str">
        <f>IF('1045Bd Stammdaten Mitarb.'!AF46="","",IF('1045Bd Stammdaten Mitarb.'!AF46*E50&gt;'1045Ad Antrag'!$B$28,'1045Ad Antrag'!$B$28/E50,'1045Bd Stammdaten Mitarb.'!AF46))</f>
        <v/>
      </c>
      <c r="E50" s="278" t="str">
        <f>IF('1045Bd Stammdaten Mitarb.'!M46="","",'1045Bd Stammdaten Mitarb.'!M46)</f>
        <v/>
      </c>
      <c r="F50" s="273" t="str">
        <f>IF('1045Bd Stammdaten Mitarb.'!N46="","",'1045Bd Stammdaten Mitarb.'!N46)</f>
        <v/>
      </c>
      <c r="G50" s="273" t="str">
        <f>IF('1045Bd Stammdaten Mitarb.'!O46="","",'1045Bd Stammdaten Mitarb.'!O46)</f>
        <v/>
      </c>
      <c r="H50" s="274" t="str">
        <f>IF('1045Bd Stammdaten Mitarb.'!P46="","",'1045Bd Stammdaten Mitarb.'!P46)</f>
        <v/>
      </c>
      <c r="I50" s="275" t="str">
        <f>IF('1045Bd Stammdaten Mitarb.'!Q46="","",'1045Bd Stammdaten Mitarb.'!Q46)</f>
        <v/>
      </c>
      <c r="J50" s="318" t="str">
        <f t="shared" si="2"/>
        <v/>
      </c>
      <c r="K50" s="278" t="str">
        <f t="shared" si="3"/>
        <v/>
      </c>
      <c r="L50" s="276" t="str">
        <f>IF('1045Bd Stammdaten Mitarb.'!R46="","",'1045Bd Stammdaten Mitarb.'!R46)</f>
        <v/>
      </c>
      <c r="M50" s="277" t="str">
        <f t="shared" si="4"/>
        <v/>
      </c>
      <c r="N50" s="319" t="str">
        <f t="shared" si="5"/>
        <v/>
      </c>
      <c r="O50" s="318" t="str">
        <f t="shared" si="6"/>
        <v/>
      </c>
      <c r="P50" s="278" t="str">
        <f t="shared" si="7"/>
        <v/>
      </c>
      <c r="Q50" s="276" t="str">
        <f t="shared" si="8"/>
        <v/>
      </c>
      <c r="R50" s="277" t="str">
        <f t="shared" si="9"/>
        <v/>
      </c>
      <c r="S50" s="278" t="str">
        <f>IF(N50="","",MAX((N50-AE50)*'1045Ad Antrag'!$B$30,0))</f>
        <v/>
      </c>
      <c r="T50" s="279" t="str">
        <f t="shared" si="10"/>
        <v/>
      </c>
      <c r="U50" s="187"/>
      <c r="V50" s="194">
        <f>'1045Bd Stammdaten Mitarb.'!L46</f>
        <v>0</v>
      </c>
      <c r="W50" s="194" t="str">
        <f>'1045Ed Abrechnung'!D50</f>
        <v/>
      </c>
      <c r="X50" s="187">
        <f>IF(AND('1045Bd Stammdaten Mitarb.'!P46="",'1045Bd Stammdaten Mitarb.'!Q46=""),0,'1045Bd Stammdaten Mitarb.'!P46-'1045Bd Stammdaten Mitarb.'!Q46)</f>
        <v>0</v>
      </c>
      <c r="Y50" s="187" t="str">
        <f>IF(OR($C50="",'1045Bd Stammdaten Mitarb.'!M46="",F50="",'1045Bd Stammdaten Mitarb.'!O46="",X50=""),"",'1045Bd Stammdaten Mitarb.'!M46-F50-'1045Bd Stammdaten Mitarb.'!O46-X50)</f>
        <v/>
      </c>
      <c r="Z50" s="150" t="str">
        <f>IF(K50="","",K50 - '1045Bd Stammdaten Mitarb.'!R46)</f>
        <v/>
      </c>
      <c r="AA50" s="150" t="str">
        <f t="shared" si="11"/>
        <v/>
      </c>
      <c r="AB50" s="150" t="str">
        <f t="shared" si="12"/>
        <v/>
      </c>
      <c r="AC50" s="150" t="str">
        <f t="shared" si="13"/>
        <v/>
      </c>
      <c r="AD50" s="150" t="str">
        <f>IF(OR($C50="",K50="",N50=""),"",MAX(O50+'1045Bd Stammdaten Mitarb.'!S46-N50,0))</f>
        <v/>
      </c>
      <c r="AE50" s="150">
        <f>'1045Bd Stammdaten Mitarb.'!S46</f>
        <v>0</v>
      </c>
      <c r="AF50" s="150" t="str">
        <f t="shared" si="14"/>
        <v/>
      </c>
      <c r="AG50" s="159">
        <f>IF('1045Bd Stammdaten Mitarb.'!M46="",0,1)</f>
        <v>0</v>
      </c>
      <c r="AH50" s="179">
        <f t="shared" si="15"/>
        <v>0</v>
      </c>
      <c r="AI50" s="150">
        <f>IF('1045Bd Stammdaten Mitarb.'!M46="",0,'1045Bd Stammdaten Mitarb.'!M46)</f>
        <v>0</v>
      </c>
      <c r="AJ50" s="150">
        <f>IF('1045Bd Stammdaten Mitarb.'!M46="",0,'1045Bd Stammdaten Mitarb.'!O46)</f>
        <v>0</v>
      </c>
      <c r="AK50" s="194">
        <f>IF('1045Bd Stammdaten Mitarb.'!U46&gt;0,AA50,0)</f>
        <v>0</v>
      </c>
      <c r="AL50" s="160">
        <f>IF('1045Bd Stammdaten Mitarb.'!U46&gt;0,'1045Bd Stammdaten Mitarb.'!S46,0)</f>
        <v>0</v>
      </c>
      <c r="AM50" s="150">
        <f>'1045Bd Stammdaten Mitarb.'!M46</f>
        <v>0</v>
      </c>
      <c r="AN50" s="150">
        <f>'1045Bd Stammdaten Mitarb.'!O46</f>
        <v>0</v>
      </c>
      <c r="AO50" s="150">
        <f t="shared" si="16"/>
        <v>0</v>
      </c>
    </row>
    <row r="51" spans="1:41" s="152" customFormat="1" ht="16.899999999999999" customHeight="1">
      <c r="A51" s="191" t="str">
        <f>IF('1045Bd Stammdaten Mitarb.'!A47="","",'1045Bd Stammdaten Mitarb.'!A47)</f>
        <v/>
      </c>
      <c r="B51" s="192" t="str">
        <f>IF('1045Bd Stammdaten Mitarb.'!B47="","",'1045Bd Stammdaten Mitarb.'!B47)</f>
        <v/>
      </c>
      <c r="C51" s="193" t="str">
        <f>IF('1045Bd Stammdaten Mitarb.'!C47="","",'1045Bd Stammdaten Mitarb.'!C47)</f>
        <v/>
      </c>
      <c r="D51" s="277" t="str">
        <f>IF('1045Bd Stammdaten Mitarb.'!AF47="","",IF('1045Bd Stammdaten Mitarb.'!AF47*E51&gt;'1045Ad Antrag'!$B$28,'1045Ad Antrag'!$B$28/E51,'1045Bd Stammdaten Mitarb.'!AF47))</f>
        <v/>
      </c>
      <c r="E51" s="278" t="str">
        <f>IF('1045Bd Stammdaten Mitarb.'!M47="","",'1045Bd Stammdaten Mitarb.'!M47)</f>
        <v/>
      </c>
      <c r="F51" s="273" t="str">
        <f>IF('1045Bd Stammdaten Mitarb.'!N47="","",'1045Bd Stammdaten Mitarb.'!N47)</f>
        <v/>
      </c>
      <c r="G51" s="273" t="str">
        <f>IF('1045Bd Stammdaten Mitarb.'!O47="","",'1045Bd Stammdaten Mitarb.'!O47)</f>
        <v/>
      </c>
      <c r="H51" s="274" t="str">
        <f>IF('1045Bd Stammdaten Mitarb.'!P47="","",'1045Bd Stammdaten Mitarb.'!P47)</f>
        <v/>
      </c>
      <c r="I51" s="275" t="str">
        <f>IF('1045Bd Stammdaten Mitarb.'!Q47="","",'1045Bd Stammdaten Mitarb.'!Q47)</f>
        <v/>
      </c>
      <c r="J51" s="318" t="str">
        <f t="shared" si="2"/>
        <v/>
      </c>
      <c r="K51" s="278" t="str">
        <f t="shared" si="3"/>
        <v/>
      </c>
      <c r="L51" s="276" t="str">
        <f>IF('1045Bd Stammdaten Mitarb.'!R47="","",'1045Bd Stammdaten Mitarb.'!R47)</f>
        <v/>
      </c>
      <c r="M51" s="277" t="str">
        <f t="shared" si="4"/>
        <v/>
      </c>
      <c r="N51" s="319" t="str">
        <f t="shared" si="5"/>
        <v/>
      </c>
      <c r="O51" s="318" t="str">
        <f t="shared" si="6"/>
        <v/>
      </c>
      <c r="P51" s="278" t="str">
        <f t="shared" si="7"/>
        <v/>
      </c>
      <c r="Q51" s="276" t="str">
        <f t="shared" si="8"/>
        <v/>
      </c>
      <c r="R51" s="277" t="str">
        <f t="shared" si="9"/>
        <v/>
      </c>
      <c r="S51" s="278" t="str">
        <f>IF(N51="","",MAX((N51-AE51)*'1045Ad Antrag'!$B$30,0))</f>
        <v/>
      </c>
      <c r="T51" s="279" t="str">
        <f t="shared" si="10"/>
        <v/>
      </c>
      <c r="U51" s="187"/>
      <c r="V51" s="194">
        <f>'1045Bd Stammdaten Mitarb.'!L47</f>
        <v>0</v>
      </c>
      <c r="W51" s="194" t="str">
        <f>'1045Ed Abrechnung'!D51</f>
        <v/>
      </c>
      <c r="X51" s="187">
        <f>IF(AND('1045Bd Stammdaten Mitarb.'!P47="",'1045Bd Stammdaten Mitarb.'!Q47=""),0,'1045Bd Stammdaten Mitarb.'!P47-'1045Bd Stammdaten Mitarb.'!Q47)</f>
        <v>0</v>
      </c>
      <c r="Y51" s="187" t="str">
        <f>IF(OR($C51="",'1045Bd Stammdaten Mitarb.'!M47="",F51="",'1045Bd Stammdaten Mitarb.'!O47="",X51=""),"",'1045Bd Stammdaten Mitarb.'!M47-F51-'1045Bd Stammdaten Mitarb.'!O47-X51)</f>
        <v/>
      </c>
      <c r="Z51" s="150" t="str">
        <f>IF(K51="","",K51 - '1045Bd Stammdaten Mitarb.'!R47)</f>
        <v/>
      </c>
      <c r="AA51" s="150" t="str">
        <f t="shared" si="11"/>
        <v/>
      </c>
      <c r="AB51" s="150" t="str">
        <f t="shared" si="12"/>
        <v/>
      </c>
      <c r="AC51" s="150" t="str">
        <f t="shared" si="13"/>
        <v/>
      </c>
      <c r="AD51" s="150" t="str">
        <f>IF(OR($C51="",K51="",N51=""),"",MAX(O51+'1045Bd Stammdaten Mitarb.'!S47-N51,0))</f>
        <v/>
      </c>
      <c r="AE51" s="150">
        <f>'1045Bd Stammdaten Mitarb.'!S47</f>
        <v>0</v>
      </c>
      <c r="AF51" s="150" t="str">
        <f t="shared" si="14"/>
        <v/>
      </c>
      <c r="AG51" s="159">
        <f>IF('1045Bd Stammdaten Mitarb.'!M47="",0,1)</f>
        <v>0</v>
      </c>
      <c r="AH51" s="179">
        <f t="shared" si="15"/>
        <v>0</v>
      </c>
      <c r="AI51" s="150">
        <f>IF('1045Bd Stammdaten Mitarb.'!M47="",0,'1045Bd Stammdaten Mitarb.'!M47)</f>
        <v>0</v>
      </c>
      <c r="AJ51" s="150">
        <f>IF('1045Bd Stammdaten Mitarb.'!M47="",0,'1045Bd Stammdaten Mitarb.'!O47)</f>
        <v>0</v>
      </c>
      <c r="AK51" s="194">
        <f>IF('1045Bd Stammdaten Mitarb.'!U47&gt;0,AA51,0)</f>
        <v>0</v>
      </c>
      <c r="AL51" s="160">
        <f>IF('1045Bd Stammdaten Mitarb.'!U47&gt;0,'1045Bd Stammdaten Mitarb.'!S47,0)</f>
        <v>0</v>
      </c>
      <c r="AM51" s="150">
        <f>'1045Bd Stammdaten Mitarb.'!M47</f>
        <v>0</v>
      </c>
      <c r="AN51" s="150">
        <f>'1045Bd Stammdaten Mitarb.'!O47</f>
        <v>0</v>
      </c>
      <c r="AO51" s="150">
        <f t="shared" si="16"/>
        <v>0</v>
      </c>
    </row>
    <row r="52" spans="1:41" s="152" customFormat="1" ht="16.899999999999999" customHeight="1">
      <c r="A52" s="191" t="str">
        <f>IF('1045Bd Stammdaten Mitarb.'!A48="","",'1045Bd Stammdaten Mitarb.'!A48)</f>
        <v/>
      </c>
      <c r="B52" s="192" t="str">
        <f>IF('1045Bd Stammdaten Mitarb.'!B48="","",'1045Bd Stammdaten Mitarb.'!B48)</f>
        <v/>
      </c>
      <c r="C52" s="193" t="str">
        <f>IF('1045Bd Stammdaten Mitarb.'!C48="","",'1045Bd Stammdaten Mitarb.'!C48)</f>
        <v/>
      </c>
      <c r="D52" s="277" t="str">
        <f>IF('1045Bd Stammdaten Mitarb.'!AF48="","",IF('1045Bd Stammdaten Mitarb.'!AF48*E52&gt;'1045Ad Antrag'!$B$28,'1045Ad Antrag'!$B$28/E52,'1045Bd Stammdaten Mitarb.'!AF48))</f>
        <v/>
      </c>
      <c r="E52" s="278" t="str">
        <f>IF('1045Bd Stammdaten Mitarb.'!M48="","",'1045Bd Stammdaten Mitarb.'!M48)</f>
        <v/>
      </c>
      <c r="F52" s="273" t="str">
        <f>IF('1045Bd Stammdaten Mitarb.'!N48="","",'1045Bd Stammdaten Mitarb.'!N48)</f>
        <v/>
      </c>
      <c r="G52" s="273" t="str">
        <f>IF('1045Bd Stammdaten Mitarb.'!O48="","",'1045Bd Stammdaten Mitarb.'!O48)</f>
        <v/>
      </c>
      <c r="H52" s="274" t="str">
        <f>IF('1045Bd Stammdaten Mitarb.'!P48="","",'1045Bd Stammdaten Mitarb.'!P48)</f>
        <v/>
      </c>
      <c r="I52" s="275" t="str">
        <f>IF('1045Bd Stammdaten Mitarb.'!Q48="","",'1045Bd Stammdaten Mitarb.'!Q48)</f>
        <v/>
      </c>
      <c r="J52" s="318" t="str">
        <f t="shared" si="2"/>
        <v/>
      </c>
      <c r="K52" s="278" t="str">
        <f t="shared" si="3"/>
        <v/>
      </c>
      <c r="L52" s="276" t="str">
        <f>IF('1045Bd Stammdaten Mitarb.'!R48="","",'1045Bd Stammdaten Mitarb.'!R48)</f>
        <v/>
      </c>
      <c r="M52" s="277" t="str">
        <f t="shared" si="4"/>
        <v/>
      </c>
      <c r="N52" s="319" t="str">
        <f t="shared" si="5"/>
        <v/>
      </c>
      <c r="O52" s="318" t="str">
        <f t="shared" si="6"/>
        <v/>
      </c>
      <c r="P52" s="278" t="str">
        <f t="shared" si="7"/>
        <v/>
      </c>
      <c r="Q52" s="276" t="str">
        <f t="shared" si="8"/>
        <v/>
      </c>
      <c r="R52" s="277" t="str">
        <f t="shared" si="9"/>
        <v/>
      </c>
      <c r="S52" s="278" t="str">
        <f>IF(N52="","",MAX((N52-AE52)*'1045Ad Antrag'!$B$30,0))</f>
        <v/>
      </c>
      <c r="T52" s="279" t="str">
        <f t="shared" si="10"/>
        <v/>
      </c>
      <c r="U52" s="187"/>
      <c r="V52" s="194">
        <f>'1045Bd Stammdaten Mitarb.'!L48</f>
        <v>0</v>
      </c>
      <c r="W52" s="194" t="str">
        <f>'1045Ed Abrechnung'!D52</f>
        <v/>
      </c>
      <c r="X52" s="187">
        <f>IF(AND('1045Bd Stammdaten Mitarb.'!P48="",'1045Bd Stammdaten Mitarb.'!Q48=""),0,'1045Bd Stammdaten Mitarb.'!P48-'1045Bd Stammdaten Mitarb.'!Q48)</f>
        <v>0</v>
      </c>
      <c r="Y52" s="187" t="str">
        <f>IF(OR($C52="",'1045Bd Stammdaten Mitarb.'!M48="",F52="",'1045Bd Stammdaten Mitarb.'!O48="",X52=""),"",'1045Bd Stammdaten Mitarb.'!M48-F52-'1045Bd Stammdaten Mitarb.'!O48-X52)</f>
        <v/>
      </c>
      <c r="Z52" s="150" t="str">
        <f>IF(K52="","",K52 - '1045Bd Stammdaten Mitarb.'!R48)</f>
        <v/>
      </c>
      <c r="AA52" s="150" t="str">
        <f t="shared" si="11"/>
        <v/>
      </c>
      <c r="AB52" s="150" t="str">
        <f t="shared" si="12"/>
        <v/>
      </c>
      <c r="AC52" s="150" t="str">
        <f t="shared" si="13"/>
        <v/>
      </c>
      <c r="AD52" s="150" t="str">
        <f>IF(OR($C52="",K52="",N52=""),"",MAX(O52+'1045Bd Stammdaten Mitarb.'!S48-N52,0))</f>
        <v/>
      </c>
      <c r="AE52" s="150">
        <f>'1045Bd Stammdaten Mitarb.'!S48</f>
        <v>0</v>
      </c>
      <c r="AF52" s="150" t="str">
        <f t="shared" si="14"/>
        <v/>
      </c>
      <c r="AG52" s="159">
        <f>IF('1045Bd Stammdaten Mitarb.'!M48="",0,1)</f>
        <v>0</v>
      </c>
      <c r="AH52" s="179">
        <f t="shared" si="15"/>
        <v>0</v>
      </c>
      <c r="AI52" s="150">
        <f>IF('1045Bd Stammdaten Mitarb.'!M48="",0,'1045Bd Stammdaten Mitarb.'!M48)</f>
        <v>0</v>
      </c>
      <c r="AJ52" s="150">
        <f>IF('1045Bd Stammdaten Mitarb.'!M48="",0,'1045Bd Stammdaten Mitarb.'!O48)</f>
        <v>0</v>
      </c>
      <c r="AK52" s="194">
        <f>IF('1045Bd Stammdaten Mitarb.'!U48&gt;0,AA52,0)</f>
        <v>0</v>
      </c>
      <c r="AL52" s="160">
        <f>IF('1045Bd Stammdaten Mitarb.'!U48&gt;0,'1045Bd Stammdaten Mitarb.'!S48,0)</f>
        <v>0</v>
      </c>
      <c r="AM52" s="150">
        <f>'1045Bd Stammdaten Mitarb.'!M48</f>
        <v>0</v>
      </c>
      <c r="AN52" s="150">
        <f>'1045Bd Stammdaten Mitarb.'!O48</f>
        <v>0</v>
      </c>
      <c r="AO52" s="150">
        <f t="shared" si="16"/>
        <v>0</v>
      </c>
    </row>
    <row r="53" spans="1:41" s="152" customFormat="1" ht="16.899999999999999" customHeight="1">
      <c r="A53" s="191" t="str">
        <f>IF('1045Bd Stammdaten Mitarb.'!A49="","",'1045Bd Stammdaten Mitarb.'!A49)</f>
        <v/>
      </c>
      <c r="B53" s="192" t="str">
        <f>IF('1045Bd Stammdaten Mitarb.'!B49="","",'1045Bd Stammdaten Mitarb.'!B49)</f>
        <v/>
      </c>
      <c r="C53" s="193" t="str">
        <f>IF('1045Bd Stammdaten Mitarb.'!C49="","",'1045Bd Stammdaten Mitarb.'!C49)</f>
        <v/>
      </c>
      <c r="D53" s="277" t="str">
        <f>IF('1045Bd Stammdaten Mitarb.'!AF49="","",IF('1045Bd Stammdaten Mitarb.'!AF49*E53&gt;'1045Ad Antrag'!$B$28,'1045Ad Antrag'!$B$28/E53,'1045Bd Stammdaten Mitarb.'!AF49))</f>
        <v/>
      </c>
      <c r="E53" s="278" t="str">
        <f>IF('1045Bd Stammdaten Mitarb.'!M49="","",'1045Bd Stammdaten Mitarb.'!M49)</f>
        <v/>
      </c>
      <c r="F53" s="273" t="str">
        <f>IF('1045Bd Stammdaten Mitarb.'!N49="","",'1045Bd Stammdaten Mitarb.'!N49)</f>
        <v/>
      </c>
      <c r="G53" s="273" t="str">
        <f>IF('1045Bd Stammdaten Mitarb.'!O49="","",'1045Bd Stammdaten Mitarb.'!O49)</f>
        <v/>
      </c>
      <c r="H53" s="274" t="str">
        <f>IF('1045Bd Stammdaten Mitarb.'!P49="","",'1045Bd Stammdaten Mitarb.'!P49)</f>
        <v/>
      </c>
      <c r="I53" s="275" t="str">
        <f>IF('1045Bd Stammdaten Mitarb.'!Q49="","",'1045Bd Stammdaten Mitarb.'!Q49)</f>
        <v/>
      </c>
      <c r="J53" s="318" t="str">
        <f t="shared" si="2"/>
        <v/>
      </c>
      <c r="K53" s="278" t="str">
        <f t="shared" si="3"/>
        <v/>
      </c>
      <c r="L53" s="276" t="str">
        <f>IF('1045Bd Stammdaten Mitarb.'!R49="","",'1045Bd Stammdaten Mitarb.'!R49)</f>
        <v/>
      </c>
      <c r="M53" s="277" t="str">
        <f t="shared" si="4"/>
        <v/>
      </c>
      <c r="N53" s="319" t="str">
        <f t="shared" si="5"/>
        <v/>
      </c>
      <c r="O53" s="318" t="str">
        <f t="shared" si="6"/>
        <v/>
      </c>
      <c r="P53" s="278" t="str">
        <f t="shared" si="7"/>
        <v/>
      </c>
      <c r="Q53" s="276" t="str">
        <f t="shared" si="8"/>
        <v/>
      </c>
      <c r="R53" s="277" t="str">
        <f t="shared" si="9"/>
        <v/>
      </c>
      <c r="S53" s="278" t="str">
        <f>IF(N53="","",MAX((N53-AE53)*'1045Ad Antrag'!$B$30,0))</f>
        <v/>
      </c>
      <c r="T53" s="279" t="str">
        <f t="shared" si="10"/>
        <v/>
      </c>
      <c r="U53" s="187"/>
      <c r="V53" s="194">
        <f>'1045Bd Stammdaten Mitarb.'!L49</f>
        <v>0</v>
      </c>
      <c r="W53" s="194" t="str">
        <f>'1045Ed Abrechnung'!D53</f>
        <v/>
      </c>
      <c r="X53" s="187">
        <f>IF(AND('1045Bd Stammdaten Mitarb.'!P49="",'1045Bd Stammdaten Mitarb.'!Q49=""),0,'1045Bd Stammdaten Mitarb.'!P49-'1045Bd Stammdaten Mitarb.'!Q49)</f>
        <v>0</v>
      </c>
      <c r="Y53" s="187" t="str">
        <f>IF(OR($C53="",'1045Bd Stammdaten Mitarb.'!M49="",F53="",'1045Bd Stammdaten Mitarb.'!O49="",X53=""),"",'1045Bd Stammdaten Mitarb.'!M49-F53-'1045Bd Stammdaten Mitarb.'!O49-X53)</f>
        <v/>
      </c>
      <c r="Z53" s="150" t="str">
        <f>IF(K53="","",K53 - '1045Bd Stammdaten Mitarb.'!R49)</f>
        <v/>
      </c>
      <c r="AA53" s="150" t="str">
        <f t="shared" si="11"/>
        <v/>
      </c>
      <c r="AB53" s="150" t="str">
        <f t="shared" si="12"/>
        <v/>
      </c>
      <c r="AC53" s="150" t="str">
        <f t="shared" si="13"/>
        <v/>
      </c>
      <c r="AD53" s="150" t="str">
        <f>IF(OR($C53="",K53="",N53=""),"",MAX(O53+'1045Bd Stammdaten Mitarb.'!S49-N53,0))</f>
        <v/>
      </c>
      <c r="AE53" s="150">
        <f>'1045Bd Stammdaten Mitarb.'!S49</f>
        <v>0</v>
      </c>
      <c r="AF53" s="150" t="str">
        <f t="shared" si="14"/>
        <v/>
      </c>
      <c r="AG53" s="159">
        <f>IF('1045Bd Stammdaten Mitarb.'!M49="",0,1)</f>
        <v>0</v>
      </c>
      <c r="AH53" s="179">
        <f t="shared" si="15"/>
        <v>0</v>
      </c>
      <c r="AI53" s="150">
        <f>IF('1045Bd Stammdaten Mitarb.'!M49="",0,'1045Bd Stammdaten Mitarb.'!M49)</f>
        <v>0</v>
      </c>
      <c r="AJ53" s="150">
        <f>IF('1045Bd Stammdaten Mitarb.'!M49="",0,'1045Bd Stammdaten Mitarb.'!O49)</f>
        <v>0</v>
      </c>
      <c r="AK53" s="194">
        <f>IF('1045Bd Stammdaten Mitarb.'!U49&gt;0,AA53,0)</f>
        <v>0</v>
      </c>
      <c r="AL53" s="160">
        <f>IF('1045Bd Stammdaten Mitarb.'!U49&gt;0,'1045Bd Stammdaten Mitarb.'!S49,0)</f>
        <v>0</v>
      </c>
      <c r="AM53" s="150">
        <f>'1045Bd Stammdaten Mitarb.'!M49</f>
        <v>0</v>
      </c>
      <c r="AN53" s="150">
        <f>'1045Bd Stammdaten Mitarb.'!O49</f>
        <v>0</v>
      </c>
      <c r="AO53" s="150">
        <f t="shared" si="16"/>
        <v>0</v>
      </c>
    </row>
    <row r="54" spans="1:41" s="152" customFormat="1" ht="16.899999999999999" customHeight="1">
      <c r="A54" s="191" t="str">
        <f>IF('1045Bd Stammdaten Mitarb.'!A50="","",'1045Bd Stammdaten Mitarb.'!A50)</f>
        <v/>
      </c>
      <c r="B54" s="192" t="str">
        <f>IF('1045Bd Stammdaten Mitarb.'!B50="","",'1045Bd Stammdaten Mitarb.'!B50)</f>
        <v/>
      </c>
      <c r="C54" s="193" t="str">
        <f>IF('1045Bd Stammdaten Mitarb.'!C50="","",'1045Bd Stammdaten Mitarb.'!C50)</f>
        <v/>
      </c>
      <c r="D54" s="277" t="str">
        <f>IF('1045Bd Stammdaten Mitarb.'!AF50="","",IF('1045Bd Stammdaten Mitarb.'!AF50*E54&gt;'1045Ad Antrag'!$B$28,'1045Ad Antrag'!$B$28/E54,'1045Bd Stammdaten Mitarb.'!AF50))</f>
        <v/>
      </c>
      <c r="E54" s="278" t="str">
        <f>IF('1045Bd Stammdaten Mitarb.'!M50="","",'1045Bd Stammdaten Mitarb.'!M50)</f>
        <v/>
      </c>
      <c r="F54" s="273" t="str">
        <f>IF('1045Bd Stammdaten Mitarb.'!N50="","",'1045Bd Stammdaten Mitarb.'!N50)</f>
        <v/>
      </c>
      <c r="G54" s="273" t="str">
        <f>IF('1045Bd Stammdaten Mitarb.'!O50="","",'1045Bd Stammdaten Mitarb.'!O50)</f>
        <v/>
      </c>
      <c r="H54" s="274" t="str">
        <f>IF('1045Bd Stammdaten Mitarb.'!P50="","",'1045Bd Stammdaten Mitarb.'!P50)</f>
        <v/>
      </c>
      <c r="I54" s="275" t="str">
        <f>IF('1045Bd Stammdaten Mitarb.'!Q50="","",'1045Bd Stammdaten Mitarb.'!Q50)</f>
        <v/>
      </c>
      <c r="J54" s="318" t="str">
        <f t="shared" si="2"/>
        <v/>
      </c>
      <c r="K54" s="278" t="str">
        <f t="shared" si="3"/>
        <v/>
      </c>
      <c r="L54" s="276" t="str">
        <f>IF('1045Bd Stammdaten Mitarb.'!R50="","",'1045Bd Stammdaten Mitarb.'!R50)</f>
        <v/>
      </c>
      <c r="M54" s="277" t="str">
        <f t="shared" si="4"/>
        <v/>
      </c>
      <c r="N54" s="319" t="str">
        <f t="shared" si="5"/>
        <v/>
      </c>
      <c r="O54" s="318" t="str">
        <f t="shared" si="6"/>
        <v/>
      </c>
      <c r="P54" s="278" t="str">
        <f t="shared" si="7"/>
        <v/>
      </c>
      <c r="Q54" s="276" t="str">
        <f t="shared" si="8"/>
        <v/>
      </c>
      <c r="R54" s="277" t="str">
        <f t="shared" si="9"/>
        <v/>
      </c>
      <c r="S54" s="278" t="str">
        <f>IF(N54="","",MAX((N54-AE54)*'1045Ad Antrag'!$B$30,0))</f>
        <v/>
      </c>
      <c r="T54" s="279" t="str">
        <f t="shared" si="10"/>
        <v/>
      </c>
      <c r="U54" s="187"/>
      <c r="V54" s="194">
        <f>'1045Bd Stammdaten Mitarb.'!L50</f>
        <v>0</v>
      </c>
      <c r="W54" s="194" t="str">
        <f>'1045Ed Abrechnung'!D54</f>
        <v/>
      </c>
      <c r="X54" s="187">
        <f>IF(AND('1045Bd Stammdaten Mitarb.'!P50="",'1045Bd Stammdaten Mitarb.'!Q50=""),0,'1045Bd Stammdaten Mitarb.'!P50-'1045Bd Stammdaten Mitarb.'!Q50)</f>
        <v>0</v>
      </c>
      <c r="Y54" s="187" t="str">
        <f>IF(OR($C54="",'1045Bd Stammdaten Mitarb.'!M50="",F54="",'1045Bd Stammdaten Mitarb.'!O50="",X54=""),"",'1045Bd Stammdaten Mitarb.'!M50-F54-'1045Bd Stammdaten Mitarb.'!O50-X54)</f>
        <v/>
      </c>
      <c r="Z54" s="150" t="str">
        <f>IF(K54="","",K54 - '1045Bd Stammdaten Mitarb.'!R50)</f>
        <v/>
      </c>
      <c r="AA54" s="150" t="str">
        <f t="shared" si="11"/>
        <v/>
      </c>
      <c r="AB54" s="150" t="str">
        <f t="shared" si="12"/>
        <v/>
      </c>
      <c r="AC54" s="150" t="str">
        <f t="shared" si="13"/>
        <v/>
      </c>
      <c r="AD54" s="150" t="str">
        <f>IF(OR($C54="",K54="",N54=""),"",MAX(O54+'1045Bd Stammdaten Mitarb.'!S50-N54,0))</f>
        <v/>
      </c>
      <c r="AE54" s="150">
        <f>'1045Bd Stammdaten Mitarb.'!S50</f>
        <v>0</v>
      </c>
      <c r="AF54" s="150" t="str">
        <f t="shared" si="14"/>
        <v/>
      </c>
      <c r="AG54" s="159">
        <f>IF('1045Bd Stammdaten Mitarb.'!M50="",0,1)</f>
        <v>0</v>
      </c>
      <c r="AH54" s="179">
        <f t="shared" si="15"/>
        <v>0</v>
      </c>
      <c r="AI54" s="150">
        <f>IF('1045Bd Stammdaten Mitarb.'!M50="",0,'1045Bd Stammdaten Mitarb.'!M50)</f>
        <v>0</v>
      </c>
      <c r="AJ54" s="150">
        <f>IF('1045Bd Stammdaten Mitarb.'!M50="",0,'1045Bd Stammdaten Mitarb.'!O50)</f>
        <v>0</v>
      </c>
      <c r="AK54" s="194">
        <f>IF('1045Bd Stammdaten Mitarb.'!U50&gt;0,AA54,0)</f>
        <v>0</v>
      </c>
      <c r="AL54" s="160">
        <f>IF('1045Bd Stammdaten Mitarb.'!U50&gt;0,'1045Bd Stammdaten Mitarb.'!S50,0)</f>
        <v>0</v>
      </c>
      <c r="AM54" s="150">
        <f>'1045Bd Stammdaten Mitarb.'!M50</f>
        <v>0</v>
      </c>
      <c r="AN54" s="150">
        <f>'1045Bd Stammdaten Mitarb.'!O50</f>
        <v>0</v>
      </c>
      <c r="AO54" s="150">
        <f t="shared" si="16"/>
        <v>0</v>
      </c>
    </row>
    <row r="55" spans="1:41" s="152" customFormat="1" ht="16.899999999999999" customHeight="1">
      <c r="A55" s="191" t="str">
        <f>IF('1045Bd Stammdaten Mitarb.'!A51="","",'1045Bd Stammdaten Mitarb.'!A51)</f>
        <v/>
      </c>
      <c r="B55" s="192" t="str">
        <f>IF('1045Bd Stammdaten Mitarb.'!B51="","",'1045Bd Stammdaten Mitarb.'!B51)</f>
        <v/>
      </c>
      <c r="C55" s="193" t="str">
        <f>IF('1045Bd Stammdaten Mitarb.'!C51="","",'1045Bd Stammdaten Mitarb.'!C51)</f>
        <v/>
      </c>
      <c r="D55" s="277" t="str">
        <f>IF('1045Bd Stammdaten Mitarb.'!AF51="","",IF('1045Bd Stammdaten Mitarb.'!AF51*E55&gt;'1045Ad Antrag'!$B$28,'1045Ad Antrag'!$B$28/E55,'1045Bd Stammdaten Mitarb.'!AF51))</f>
        <v/>
      </c>
      <c r="E55" s="278" t="str">
        <f>IF('1045Bd Stammdaten Mitarb.'!M51="","",'1045Bd Stammdaten Mitarb.'!M51)</f>
        <v/>
      </c>
      <c r="F55" s="273" t="str">
        <f>IF('1045Bd Stammdaten Mitarb.'!N51="","",'1045Bd Stammdaten Mitarb.'!N51)</f>
        <v/>
      </c>
      <c r="G55" s="273" t="str">
        <f>IF('1045Bd Stammdaten Mitarb.'!O51="","",'1045Bd Stammdaten Mitarb.'!O51)</f>
        <v/>
      </c>
      <c r="H55" s="274" t="str">
        <f>IF('1045Bd Stammdaten Mitarb.'!P51="","",'1045Bd Stammdaten Mitarb.'!P51)</f>
        <v/>
      </c>
      <c r="I55" s="275" t="str">
        <f>IF('1045Bd Stammdaten Mitarb.'!Q51="","",'1045Bd Stammdaten Mitarb.'!Q51)</f>
        <v/>
      </c>
      <c r="J55" s="318" t="str">
        <f t="shared" si="2"/>
        <v/>
      </c>
      <c r="K55" s="278" t="str">
        <f t="shared" si="3"/>
        <v/>
      </c>
      <c r="L55" s="276" t="str">
        <f>IF('1045Bd Stammdaten Mitarb.'!R51="","",'1045Bd Stammdaten Mitarb.'!R51)</f>
        <v/>
      </c>
      <c r="M55" s="277" t="str">
        <f t="shared" si="4"/>
        <v/>
      </c>
      <c r="N55" s="319" t="str">
        <f t="shared" si="5"/>
        <v/>
      </c>
      <c r="O55" s="318" t="str">
        <f t="shared" si="6"/>
        <v/>
      </c>
      <c r="P55" s="278" t="str">
        <f t="shared" si="7"/>
        <v/>
      </c>
      <c r="Q55" s="276" t="str">
        <f t="shared" si="8"/>
        <v/>
      </c>
      <c r="R55" s="277" t="str">
        <f t="shared" si="9"/>
        <v/>
      </c>
      <c r="S55" s="278" t="str">
        <f>IF(N55="","",MAX((N55-AE55)*'1045Ad Antrag'!$B$30,0))</f>
        <v/>
      </c>
      <c r="T55" s="279" t="str">
        <f t="shared" si="10"/>
        <v/>
      </c>
      <c r="U55" s="187"/>
      <c r="V55" s="194">
        <f>'1045Bd Stammdaten Mitarb.'!L51</f>
        <v>0</v>
      </c>
      <c r="W55" s="194" t="str">
        <f>'1045Ed Abrechnung'!D55</f>
        <v/>
      </c>
      <c r="X55" s="187">
        <f>IF(AND('1045Bd Stammdaten Mitarb.'!P51="",'1045Bd Stammdaten Mitarb.'!Q51=""),0,'1045Bd Stammdaten Mitarb.'!P51-'1045Bd Stammdaten Mitarb.'!Q51)</f>
        <v>0</v>
      </c>
      <c r="Y55" s="187" t="str">
        <f>IF(OR($C55="",'1045Bd Stammdaten Mitarb.'!M51="",F55="",'1045Bd Stammdaten Mitarb.'!O51="",X55=""),"",'1045Bd Stammdaten Mitarb.'!M51-F55-'1045Bd Stammdaten Mitarb.'!O51-X55)</f>
        <v/>
      </c>
      <c r="Z55" s="150" t="str">
        <f>IF(K55="","",K55 - '1045Bd Stammdaten Mitarb.'!R51)</f>
        <v/>
      </c>
      <c r="AA55" s="150" t="str">
        <f t="shared" si="11"/>
        <v/>
      </c>
      <c r="AB55" s="150" t="str">
        <f t="shared" si="12"/>
        <v/>
      </c>
      <c r="AC55" s="150" t="str">
        <f t="shared" si="13"/>
        <v/>
      </c>
      <c r="AD55" s="150" t="str">
        <f>IF(OR($C55="",K55="",N55=""),"",MAX(O55+'1045Bd Stammdaten Mitarb.'!S51-N55,0))</f>
        <v/>
      </c>
      <c r="AE55" s="150">
        <f>'1045Bd Stammdaten Mitarb.'!S51</f>
        <v>0</v>
      </c>
      <c r="AF55" s="150" t="str">
        <f t="shared" si="14"/>
        <v/>
      </c>
      <c r="AG55" s="159">
        <f>IF('1045Bd Stammdaten Mitarb.'!M51="",0,1)</f>
        <v>0</v>
      </c>
      <c r="AH55" s="179">
        <f t="shared" si="15"/>
        <v>0</v>
      </c>
      <c r="AI55" s="150">
        <f>IF('1045Bd Stammdaten Mitarb.'!M51="",0,'1045Bd Stammdaten Mitarb.'!M51)</f>
        <v>0</v>
      </c>
      <c r="AJ55" s="150">
        <f>IF('1045Bd Stammdaten Mitarb.'!M51="",0,'1045Bd Stammdaten Mitarb.'!O51)</f>
        <v>0</v>
      </c>
      <c r="AK55" s="194">
        <f>IF('1045Bd Stammdaten Mitarb.'!U51&gt;0,AA55,0)</f>
        <v>0</v>
      </c>
      <c r="AL55" s="160">
        <f>IF('1045Bd Stammdaten Mitarb.'!U51&gt;0,'1045Bd Stammdaten Mitarb.'!S51,0)</f>
        <v>0</v>
      </c>
      <c r="AM55" s="150">
        <f>'1045Bd Stammdaten Mitarb.'!M51</f>
        <v>0</v>
      </c>
      <c r="AN55" s="150">
        <f>'1045Bd Stammdaten Mitarb.'!O51</f>
        <v>0</v>
      </c>
      <c r="AO55" s="150">
        <f t="shared" si="16"/>
        <v>0</v>
      </c>
    </row>
    <row r="56" spans="1:41" s="152" customFormat="1" ht="16.899999999999999" customHeight="1">
      <c r="A56" s="191" t="str">
        <f>IF('1045Bd Stammdaten Mitarb.'!A52="","",'1045Bd Stammdaten Mitarb.'!A52)</f>
        <v/>
      </c>
      <c r="B56" s="192" t="str">
        <f>IF('1045Bd Stammdaten Mitarb.'!B52="","",'1045Bd Stammdaten Mitarb.'!B52)</f>
        <v/>
      </c>
      <c r="C56" s="193" t="str">
        <f>IF('1045Bd Stammdaten Mitarb.'!C52="","",'1045Bd Stammdaten Mitarb.'!C52)</f>
        <v/>
      </c>
      <c r="D56" s="277" t="str">
        <f>IF('1045Bd Stammdaten Mitarb.'!AF52="","",IF('1045Bd Stammdaten Mitarb.'!AF52*E56&gt;'1045Ad Antrag'!$B$28,'1045Ad Antrag'!$B$28/E56,'1045Bd Stammdaten Mitarb.'!AF52))</f>
        <v/>
      </c>
      <c r="E56" s="278" t="str">
        <f>IF('1045Bd Stammdaten Mitarb.'!M52="","",'1045Bd Stammdaten Mitarb.'!M52)</f>
        <v/>
      </c>
      <c r="F56" s="273" t="str">
        <f>IF('1045Bd Stammdaten Mitarb.'!N52="","",'1045Bd Stammdaten Mitarb.'!N52)</f>
        <v/>
      </c>
      <c r="G56" s="273" t="str">
        <f>IF('1045Bd Stammdaten Mitarb.'!O52="","",'1045Bd Stammdaten Mitarb.'!O52)</f>
        <v/>
      </c>
      <c r="H56" s="274" t="str">
        <f>IF('1045Bd Stammdaten Mitarb.'!P52="","",'1045Bd Stammdaten Mitarb.'!P52)</f>
        <v/>
      </c>
      <c r="I56" s="275" t="str">
        <f>IF('1045Bd Stammdaten Mitarb.'!Q52="","",'1045Bd Stammdaten Mitarb.'!Q52)</f>
        <v/>
      </c>
      <c r="J56" s="318" t="str">
        <f t="shared" si="2"/>
        <v/>
      </c>
      <c r="K56" s="278" t="str">
        <f t="shared" si="3"/>
        <v/>
      </c>
      <c r="L56" s="276" t="str">
        <f>IF('1045Bd Stammdaten Mitarb.'!R52="","",'1045Bd Stammdaten Mitarb.'!R52)</f>
        <v/>
      </c>
      <c r="M56" s="277" t="str">
        <f t="shared" si="4"/>
        <v/>
      </c>
      <c r="N56" s="319" t="str">
        <f t="shared" si="5"/>
        <v/>
      </c>
      <c r="O56" s="318" t="str">
        <f t="shared" si="6"/>
        <v/>
      </c>
      <c r="P56" s="278" t="str">
        <f t="shared" si="7"/>
        <v/>
      </c>
      <c r="Q56" s="276" t="str">
        <f t="shared" si="8"/>
        <v/>
      </c>
      <c r="R56" s="277" t="str">
        <f t="shared" si="9"/>
        <v/>
      </c>
      <c r="S56" s="278" t="str">
        <f>IF(N56="","",MAX((N56-AE56)*'1045Ad Antrag'!$B$30,0))</f>
        <v/>
      </c>
      <c r="T56" s="279" t="str">
        <f t="shared" si="10"/>
        <v/>
      </c>
      <c r="U56" s="187"/>
      <c r="V56" s="194">
        <f>'1045Bd Stammdaten Mitarb.'!L52</f>
        <v>0</v>
      </c>
      <c r="W56" s="194" t="str">
        <f>'1045Ed Abrechnung'!D56</f>
        <v/>
      </c>
      <c r="X56" s="187">
        <f>IF(AND('1045Bd Stammdaten Mitarb.'!P52="",'1045Bd Stammdaten Mitarb.'!Q52=""),0,'1045Bd Stammdaten Mitarb.'!P52-'1045Bd Stammdaten Mitarb.'!Q52)</f>
        <v>0</v>
      </c>
      <c r="Y56" s="187" t="str">
        <f>IF(OR($C56="",'1045Bd Stammdaten Mitarb.'!M52="",F56="",'1045Bd Stammdaten Mitarb.'!O52="",X56=""),"",'1045Bd Stammdaten Mitarb.'!M52-F56-'1045Bd Stammdaten Mitarb.'!O52-X56)</f>
        <v/>
      </c>
      <c r="Z56" s="150" t="str">
        <f>IF(K56="","",K56 - '1045Bd Stammdaten Mitarb.'!R52)</f>
        <v/>
      </c>
      <c r="AA56" s="150" t="str">
        <f t="shared" si="11"/>
        <v/>
      </c>
      <c r="AB56" s="150" t="str">
        <f t="shared" si="12"/>
        <v/>
      </c>
      <c r="AC56" s="150" t="str">
        <f t="shared" si="13"/>
        <v/>
      </c>
      <c r="AD56" s="150" t="str">
        <f>IF(OR($C56="",K56="",N56=""),"",MAX(O56+'1045Bd Stammdaten Mitarb.'!S52-N56,0))</f>
        <v/>
      </c>
      <c r="AE56" s="150">
        <f>'1045Bd Stammdaten Mitarb.'!S52</f>
        <v>0</v>
      </c>
      <c r="AF56" s="150" t="str">
        <f t="shared" si="14"/>
        <v/>
      </c>
      <c r="AG56" s="159">
        <f>IF('1045Bd Stammdaten Mitarb.'!M52="",0,1)</f>
        <v>0</v>
      </c>
      <c r="AH56" s="179">
        <f t="shared" si="15"/>
        <v>0</v>
      </c>
      <c r="AI56" s="150">
        <f>IF('1045Bd Stammdaten Mitarb.'!M52="",0,'1045Bd Stammdaten Mitarb.'!M52)</f>
        <v>0</v>
      </c>
      <c r="AJ56" s="150">
        <f>IF('1045Bd Stammdaten Mitarb.'!M52="",0,'1045Bd Stammdaten Mitarb.'!O52)</f>
        <v>0</v>
      </c>
      <c r="AK56" s="194">
        <f>IF('1045Bd Stammdaten Mitarb.'!U52&gt;0,AA56,0)</f>
        <v>0</v>
      </c>
      <c r="AL56" s="160">
        <f>IF('1045Bd Stammdaten Mitarb.'!U52&gt;0,'1045Bd Stammdaten Mitarb.'!S52,0)</f>
        <v>0</v>
      </c>
      <c r="AM56" s="150">
        <f>'1045Bd Stammdaten Mitarb.'!M52</f>
        <v>0</v>
      </c>
      <c r="AN56" s="150">
        <f>'1045Bd Stammdaten Mitarb.'!O52</f>
        <v>0</v>
      </c>
      <c r="AO56" s="150">
        <f t="shared" si="16"/>
        <v>0</v>
      </c>
    </row>
    <row r="57" spans="1:41" s="152" customFormat="1" ht="16.899999999999999" customHeight="1">
      <c r="A57" s="191" t="str">
        <f>IF('1045Bd Stammdaten Mitarb.'!A53="","",'1045Bd Stammdaten Mitarb.'!A53)</f>
        <v/>
      </c>
      <c r="B57" s="192" t="str">
        <f>IF('1045Bd Stammdaten Mitarb.'!B53="","",'1045Bd Stammdaten Mitarb.'!B53)</f>
        <v/>
      </c>
      <c r="C57" s="193" t="str">
        <f>IF('1045Bd Stammdaten Mitarb.'!C53="","",'1045Bd Stammdaten Mitarb.'!C53)</f>
        <v/>
      </c>
      <c r="D57" s="277" t="str">
        <f>IF('1045Bd Stammdaten Mitarb.'!AF53="","",IF('1045Bd Stammdaten Mitarb.'!AF53*E57&gt;'1045Ad Antrag'!$B$28,'1045Ad Antrag'!$B$28/E57,'1045Bd Stammdaten Mitarb.'!AF53))</f>
        <v/>
      </c>
      <c r="E57" s="278" t="str">
        <f>IF('1045Bd Stammdaten Mitarb.'!M53="","",'1045Bd Stammdaten Mitarb.'!M53)</f>
        <v/>
      </c>
      <c r="F57" s="273" t="str">
        <f>IF('1045Bd Stammdaten Mitarb.'!N53="","",'1045Bd Stammdaten Mitarb.'!N53)</f>
        <v/>
      </c>
      <c r="G57" s="273" t="str">
        <f>IF('1045Bd Stammdaten Mitarb.'!O53="","",'1045Bd Stammdaten Mitarb.'!O53)</f>
        <v/>
      </c>
      <c r="H57" s="274" t="str">
        <f>IF('1045Bd Stammdaten Mitarb.'!P53="","",'1045Bd Stammdaten Mitarb.'!P53)</f>
        <v/>
      </c>
      <c r="I57" s="275" t="str">
        <f>IF('1045Bd Stammdaten Mitarb.'!Q53="","",'1045Bd Stammdaten Mitarb.'!Q53)</f>
        <v/>
      </c>
      <c r="J57" s="318" t="str">
        <f t="shared" si="2"/>
        <v/>
      </c>
      <c r="K57" s="278" t="str">
        <f t="shared" si="3"/>
        <v/>
      </c>
      <c r="L57" s="276" t="str">
        <f>IF('1045Bd Stammdaten Mitarb.'!R53="","",'1045Bd Stammdaten Mitarb.'!R53)</f>
        <v/>
      </c>
      <c r="M57" s="277" t="str">
        <f t="shared" si="4"/>
        <v/>
      </c>
      <c r="N57" s="319" t="str">
        <f t="shared" si="5"/>
        <v/>
      </c>
      <c r="O57" s="318" t="str">
        <f t="shared" si="6"/>
        <v/>
      </c>
      <c r="P57" s="278" t="str">
        <f t="shared" si="7"/>
        <v/>
      </c>
      <c r="Q57" s="276" t="str">
        <f t="shared" si="8"/>
        <v/>
      </c>
      <c r="R57" s="277" t="str">
        <f t="shared" si="9"/>
        <v/>
      </c>
      <c r="S57" s="278" t="str">
        <f>IF(N57="","",MAX((N57-AE57)*'1045Ad Antrag'!$B$30,0))</f>
        <v/>
      </c>
      <c r="T57" s="279" t="str">
        <f t="shared" si="10"/>
        <v/>
      </c>
      <c r="U57" s="187"/>
      <c r="V57" s="194">
        <f>'1045Bd Stammdaten Mitarb.'!L53</f>
        <v>0</v>
      </c>
      <c r="W57" s="194" t="str">
        <f>'1045Ed Abrechnung'!D57</f>
        <v/>
      </c>
      <c r="X57" s="187">
        <f>IF(AND('1045Bd Stammdaten Mitarb.'!P53="",'1045Bd Stammdaten Mitarb.'!Q53=""),0,'1045Bd Stammdaten Mitarb.'!P53-'1045Bd Stammdaten Mitarb.'!Q53)</f>
        <v>0</v>
      </c>
      <c r="Y57" s="187" t="str">
        <f>IF(OR($C57="",'1045Bd Stammdaten Mitarb.'!M53="",F57="",'1045Bd Stammdaten Mitarb.'!O53="",X57=""),"",'1045Bd Stammdaten Mitarb.'!M53-F57-'1045Bd Stammdaten Mitarb.'!O53-X57)</f>
        <v/>
      </c>
      <c r="Z57" s="150" t="str">
        <f>IF(K57="","",K57 - '1045Bd Stammdaten Mitarb.'!R53)</f>
        <v/>
      </c>
      <c r="AA57" s="150" t="str">
        <f t="shared" si="11"/>
        <v/>
      </c>
      <c r="AB57" s="150" t="str">
        <f t="shared" si="12"/>
        <v/>
      </c>
      <c r="AC57" s="150" t="str">
        <f t="shared" si="13"/>
        <v/>
      </c>
      <c r="AD57" s="150" t="str">
        <f>IF(OR($C57="",K57="",N57=""),"",MAX(O57+'1045Bd Stammdaten Mitarb.'!S53-N57,0))</f>
        <v/>
      </c>
      <c r="AE57" s="150">
        <f>'1045Bd Stammdaten Mitarb.'!S53</f>
        <v>0</v>
      </c>
      <c r="AF57" s="150" t="str">
        <f t="shared" si="14"/>
        <v/>
      </c>
      <c r="AG57" s="159">
        <f>IF('1045Bd Stammdaten Mitarb.'!M53="",0,1)</f>
        <v>0</v>
      </c>
      <c r="AH57" s="179">
        <f t="shared" si="15"/>
        <v>0</v>
      </c>
      <c r="AI57" s="150">
        <f>IF('1045Bd Stammdaten Mitarb.'!M53="",0,'1045Bd Stammdaten Mitarb.'!M53)</f>
        <v>0</v>
      </c>
      <c r="AJ57" s="150">
        <f>IF('1045Bd Stammdaten Mitarb.'!M53="",0,'1045Bd Stammdaten Mitarb.'!O53)</f>
        <v>0</v>
      </c>
      <c r="AK57" s="194">
        <f>IF('1045Bd Stammdaten Mitarb.'!U53&gt;0,AA57,0)</f>
        <v>0</v>
      </c>
      <c r="AL57" s="160">
        <f>IF('1045Bd Stammdaten Mitarb.'!U53&gt;0,'1045Bd Stammdaten Mitarb.'!S53,0)</f>
        <v>0</v>
      </c>
      <c r="AM57" s="150">
        <f>'1045Bd Stammdaten Mitarb.'!M53</f>
        <v>0</v>
      </c>
      <c r="AN57" s="150">
        <f>'1045Bd Stammdaten Mitarb.'!O53</f>
        <v>0</v>
      </c>
      <c r="AO57" s="150">
        <f t="shared" si="16"/>
        <v>0</v>
      </c>
    </row>
    <row r="58" spans="1:41" s="152" customFormat="1" ht="16.899999999999999" customHeight="1">
      <c r="A58" s="191" t="str">
        <f>IF('1045Bd Stammdaten Mitarb.'!A54="","",'1045Bd Stammdaten Mitarb.'!A54)</f>
        <v/>
      </c>
      <c r="B58" s="192" t="str">
        <f>IF('1045Bd Stammdaten Mitarb.'!B54="","",'1045Bd Stammdaten Mitarb.'!B54)</f>
        <v/>
      </c>
      <c r="C58" s="193" t="str">
        <f>IF('1045Bd Stammdaten Mitarb.'!C54="","",'1045Bd Stammdaten Mitarb.'!C54)</f>
        <v/>
      </c>
      <c r="D58" s="277" t="str">
        <f>IF('1045Bd Stammdaten Mitarb.'!AF54="","",IF('1045Bd Stammdaten Mitarb.'!AF54*E58&gt;'1045Ad Antrag'!$B$28,'1045Ad Antrag'!$B$28/E58,'1045Bd Stammdaten Mitarb.'!AF54))</f>
        <v/>
      </c>
      <c r="E58" s="278" t="str">
        <f>IF('1045Bd Stammdaten Mitarb.'!M54="","",'1045Bd Stammdaten Mitarb.'!M54)</f>
        <v/>
      </c>
      <c r="F58" s="273" t="str">
        <f>IF('1045Bd Stammdaten Mitarb.'!N54="","",'1045Bd Stammdaten Mitarb.'!N54)</f>
        <v/>
      </c>
      <c r="G58" s="273" t="str">
        <f>IF('1045Bd Stammdaten Mitarb.'!O54="","",'1045Bd Stammdaten Mitarb.'!O54)</f>
        <v/>
      </c>
      <c r="H58" s="274" t="str">
        <f>IF('1045Bd Stammdaten Mitarb.'!P54="","",'1045Bd Stammdaten Mitarb.'!P54)</f>
        <v/>
      </c>
      <c r="I58" s="275" t="str">
        <f>IF('1045Bd Stammdaten Mitarb.'!Q54="","",'1045Bd Stammdaten Mitarb.'!Q54)</f>
        <v/>
      </c>
      <c r="J58" s="318" t="str">
        <f t="shared" si="2"/>
        <v/>
      </c>
      <c r="K58" s="278" t="str">
        <f t="shared" si="3"/>
        <v/>
      </c>
      <c r="L58" s="276" t="str">
        <f>IF('1045Bd Stammdaten Mitarb.'!R54="","",'1045Bd Stammdaten Mitarb.'!R54)</f>
        <v/>
      </c>
      <c r="M58" s="277" t="str">
        <f t="shared" si="4"/>
        <v/>
      </c>
      <c r="N58" s="319" t="str">
        <f t="shared" si="5"/>
        <v/>
      </c>
      <c r="O58" s="318" t="str">
        <f t="shared" si="6"/>
        <v/>
      </c>
      <c r="P58" s="278" t="str">
        <f t="shared" si="7"/>
        <v/>
      </c>
      <c r="Q58" s="276" t="str">
        <f t="shared" si="8"/>
        <v/>
      </c>
      <c r="R58" s="277" t="str">
        <f t="shared" si="9"/>
        <v/>
      </c>
      <c r="S58" s="278" t="str">
        <f>IF(N58="","",MAX((N58-AE58)*'1045Ad Antrag'!$B$30,0))</f>
        <v/>
      </c>
      <c r="T58" s="279" t="str">
        <f t="shared" si="10"/>
        <v/>
      </c>
      <c r="U58" s="187"/>
      <c r="V58" s="194">
        <f>'1045Bd Stammdaten Mitarb.'!L54</f>
        <v>0</v>
      </c>
      <c r="W58" s="194" t="str">
        <f>'1045Ed Abrechnung'!D58</f>
        <v/>
      </c>
      <c r="X58" s="187">
        <f>IF(AND('1045Bd Stammdaten Mitarb.'!P54="",'1045Bd Stammdaten Mitarb.'!Q54=""),0,'1045Bd Stammdaten Mitarb.'!P54-'1045Bd Stammdaten Mitarb.'!Q54)</f>
        <v>0</v>
      </c>
      <c r="Y58" s="187" t="str">
        <f>IF(OR($C58="",'1045Bd Stammdaten Mitarb.'!M54="",F58="",'1045Bd Stammdaten Mitarb.'!O54="",X58=""),"",'1045Bd Stammdaten Mitarb.'!M54-F58-'1045Bd Stammdaten Mitarb.'!O54-X58)</f>
        <v/>
      </c>
      <c r="Z58" s="150" t="str">
        <f>IF(K58="","",K58 - '1045Bd Stammdaten Mitarb.'!R54)</f>
        <v/>
      </c>
      <c r="AA58" s="150" t="str">
        <f t="shared" si="11"/>
        <v/>
      </c>
      <c r="AB58" s="150" t="str">
        <f t="shared" si="12"/>
        <v/>
      </c>
      <c r="AC58" s="150" t="str">
        <f t="shared" si="13"/>
        <v/>
      </c>
      <c r="AD58" s="150" t="str">
        <f>IF(OR($C58="",K58="",N58=""),"",MAX(O58+'1045Bd Stammdaten Mitarb.'!S54-N58,0))</f>
        <v/>
      </c>
      <c r="AE58" s="150">
        <f>'1045Bd Stammdaten Mitarb.'!S54</f>
        <v>0</v>
      </c>
      <c r="AF58" s="150" t="str">
        <f t="shared" si="14"/>
        <v/>
      </c>
      <c r="AG58" s="159">
        <f>IF('1045Bd Stammdaten Mitarb.'!M54="",0,1)</f>
        <v>0</v>
      </c>
      <c r="AH58" s="179">
        <f t="shared" si="15"/>
        <v>0</v>
      </c>
      <c r="AI58" s="150">
        <f>IF('1045Bd Stammdaten Mitarb.'!M54="",0,'1045Bd Stammdaten Mitarb.'!M54)</f>
        <v>0</v>
      </c>
      <c r="AJ58" s="150">
        <f>IF('1045Bd Stammdaten Mitarb.'!M54="",0,'1045Bd Stammdaten Mitarb.'!O54)</f>
        <v>0</v>
      </c>
      <c r="AK58" s="194">
        <f>IF('1045Bd Stammdaten Mitarb.'!U54&gt;0,AA58,0)</f>
        <v>0</v>
      </c>
      <c r="AL58" s="160">
        <f>IF('1045Bd Stammdaten Mitarb.'!U54&gt;0,'1045Bd Stammdaten Mitarb.'!S54,0)</f>
        <v>0</v>
      </c>
      <c r="AM58" s="150">
        <f>'1045Bd Stammdaten Mitarb.'!M54</f>
        <v>0</v>
      </c>
      <c r="AN58" s="150">
        <f>'1045Bd Stammdaten Mitarb.'!O54</f>
        <v>0</v>
      </c>
      <c r="AO58" s="150">
        <f t="shared" si="16"/>
        <v>0</v>
      </c>
    </row>
    <row r="59" spans="1:41" s="152" customFormat="1" ht="16.899999999999999" customHeight="1">
      <c r="A59" s="191" t="str">
        <f>IF('1045Bd Stammdaten Mitarb.'!A55="","",'1045Bd Stammdaten Mitarb.'!A55)</f>
        <v/>
      </c>
      <c r="B59" s="192" t="str">
        <f>IF('1045Bd Stammdaten Mitarb.'!B55="","",'1045Bd Stammdaten Mitarb.'!B55)</f>
        <v/>
      </c>
      <c r="C59" s="193" t="str">
        <f>IF('1045Bd Stammdaten Mitarb.'!C55="","",'1045Bd Stammdaten Mitarb.'!C55)</f>
        <v/>
      </c>
      <c r="D59" s="277" t="str">
        <f>IF('1045Bd Stammdaten Mitarb.'!AF55="","",IF('1045Bd Stammdaten Mitarb.'!AF55*E59&gt;'1045Ad Antrag'!$B$28,'1045Ad Antrag'!$B$28/E59,'1045Bd Stammdaten Mitarb.'!AF55))</f>
        <v/>
      </c>
      <c r="E59" s="278" t="str">
        <f>IF('1045Bd Stammdaten Mitarb.'!M55="","",'1045Bd Stammdaten Mitarb.'!M55)</f>
        <v/>
      </c>
      <c r="F59" s="273" t="str">
        <f>IF('1045Bd Stammdaten Mitarb.'!N55="","",'1045Bd Stammdaten Mitarb.'!N55)</f>
        <v/>
      </c>
      <c r="G59" s="273" t="str">
        <f>IF('1045Bd Stammdaten Mitarb.'!O55="","",'1045Bd Stammdaten Mitarb.'!O55)</f>
        <v/>
      </c>
      <c r="H59" s="274" t="str">
        <f>IF('1045Bd Stammdaten Mitarb.'!P55="","",'1045Bd Stammdaten Mitarb.'!P55)</f>
        <v/>
      </c>
      <c r="I59" s="275" t="str">
        <f>IF('1045Bd Stammdaten Mitarb.'!Q55="","",'1045Bd Stammdaten Mitarb.'!Q55)</f>
        <v/>
      </c>
      <c r="J59" s="318" t="str">
        <f t="shared" si="2"/>
        <v/>
      </c>
      <c r="K59" s="278" t="str">
        <f t="shared" si="3"/>
        <v/>
      </c>
      <c r="L59" s="276" t="str">
        <f>IF('1045Bd Stammdaten Mitarb.'!R55="","",'1045Bd Stammdaten Mitarb.'!R55)</f>
        <v/>
      </c>
      <c r="M59" s="277" t="str">
        <f t="shared" si="4"/>
        <v/>
      </c>
      <c r="N59" s="319" t="str">
        <f t="shared" si="5"/>
        <v/>
      </c>
      <c r="O59" s="318" t="str">
        <f t="shared" si="6"/>
        <v/>
      </c>
      <c r="P59" s="278" t="str">
        <f t="shared" si="7"/>
        <v/>
      </c>
      <c r="Q59" s="276" t="str">
        <f t="shared" si="8"/>
        <v/>
      </c>
      <c r="R59" s="277" t="str">
        <f t="shared" si="9"/>
        <v/>
      </c>
      <c r="S59" s="278" t="str">
        <f>IF(N59="","",MAX((N59-AE59)*'1045Ad Antrag'!$B$30,0))</f>
        <v/>
      </c>
      <c r="T59" s="279" t="str">
        <f t="shared" si="10"/>
        <v/>
      </c>
      <c r="U59" s="187"/>
      <c r="V59" s="194">
        <f>'1045Bd Stammdaten Mitarb.'!L55</f>
        <v>0</v>
      </c>
      <c r="W59" s="194" t="str">
        <f>'1045Ed Abrechnung'!D59</f>
        <v/>
      </c>
      <c r="X59" s="187">
        <f>IF(AND('1045Bd Stammdaten Mitarb.'!P55="",'1045Bd Stammdaten Mitarb.'!Q55=""),0,'1045Bd Stammdaten Mitarb.'!P55-'1045Bd Stammdaten Mitarb.'!Q55)</f>
        <v>0</v>
      </c>
      <c r="Y59" s="187" t="str">
        <f>IF(OR($C59="",'1045Bd Stammdaten Mitarb.'!M55="",F59="",'1045Bd Stammdaten Mitarb.'!O55="",X59=""),"",'1045Bd Stammdaten Mitarb.'!M55-F59-'1045Bd Stammdaten Mitarb.'!O55-X59)</f>
        <v/>
      </c>
      <c r="Z59" s="150" t="str">
        <f>IF(K59="","",K59 - '1045Bd Stammdaten Mitarb.'!R55)</f>
        <v/>
      </c>
      <c r="AA59" s="150" t="str">
        <f t="shared" si="11"/>
        <v/>
      </c>
      <c r="AB59" s="150" t="str">
        <f t="shared" si="12"/>
        <v/>
      </c>
      <c r="AC59" s="150" t="str">
        <f t="shared" si="13"/>
        <v/>
      </c>
      <c r="AD59" s="150" t="str">
        <f>IF(OR($C59="",K59="",N59=""),"",MAX(O59+'1045Bd Stammdaten Mitarb.'!S55-N59,0))</f>
        <v/>
      </c>
      <c r="AE59" s="150">
        <f>'1045Bd Stammdaten Mitarb.'!S55</f>
        <v>0</v>
      </c>
      <c r="AF59" s="150" t="str">
        <f t="shared" si="14"/>
        <v/>
      </c>
      <c r="AG59" s="159">
        <f>IF('1045Bd Stammdaten Mitarb.'!M55="",0,1)</f>
        <v>0</v>
      </c>
      <c r="AH59" s="179">
        <f t="shared" si="15"/>
        <v>0</v>
      </c>
      <c r="AI59" s="150">
        <f>IF('1045Bd Stammdaten Mitarb.'!M55="",0,'1045Bd Stammdaten Mitarb.'!M55)</f>
        <v>0</v>
      </c>
      <c r="AJ59" s="150">
        <f>IF('1045Bd Stammdaten Mitarb.'!M55="",0,'1045Bd Stammdaten Mitarb.'!O55)</f>
        <v>0</v>
      </c>
      <c r="AK59" s="194">
        <f>IF('1045Bd Stammdaten Mitarb.'!U55&gt;0,AA59,0)</f>
        <v>0</v>
      </c>
      <c r="AL59" s="160">
        <f>IF('1045Bd Stammdaten Mitarb.'!U55&gt;0,'1045Bd Stammdaten Mitarb.'!S55,0)</f>
        <v>0</v>
      </c>
      <c r="AM59" s="150">
        <f>'1045Bd Stammdaten Mitarb.'!M55</f>
        <v>0</v>
      </c>
      <c r="AN59" s="150">
        <f>'1045Bd Stammdaten Mitarb.'!O55</f>
        <v>0</v>
      </c>
      <c r="AO59" s="150">
        <f t="shared" si="16"/>
        <v>0</v>
      </c>
    </row>
    <row r="60" spans="1:41" s="152" customFormat="1" ht="16.899999999999999" customHeight="1">
      <c r="A60" s="191" t="str">
        <f>IF('1045Bd Stammdaten Mitarb.'!A56="","",'1045Bd Stammdaten Mitarb.'!A56)</f>
        <v/>
      </c>
      <c r="B60" s="192" t="str">
        <f>IF('1045Bd Stammdaten Mitarb.'!B56="","",'1045Bd Stammdaten Mitarb.'!B56)</f>
        <v/>
      </c>
      <c r="C60" s="193" t="str">
        <f>IF('1045Bd Stammdaten Mitarb.'!C56="","",'1045Bd Stammdaten Mitarb.'!C56)</f>
        <v/>
      </c>
      <c r="D60" s="277" t="str">
        <f>IF('1045Bd Stammdaten Mitarb.'!AF56="","",IF('1045Bd Stammdaten Mitarb.'!AF56*E60&gt;'1045Ad Antrag'!$B$28,'1045Ad Antrag'!$B$28/E60,'1045Bd Stammdaten Mitarb.'!AF56))</f>
        <v/>
      </c>
      <c r="E60" s="278" t="str">
        <f>IF('1045Bd Stammdaten Mitarb.'!M56="","",'1045Bd Stammdaten Mitarb.'!M56)</f>
        <v/>
      </c>
      <c r="F60" s="273" t="str">
        <f>IF('1045Bd Stammdaten Mitarb.'!N56="","",'1045Bd Stammdaten Mitarb.'!N56)</f>
        <v/>
      </c>
      <c r="G60" s="273" t="str">
        <f>IF('1045Bd Stammdaten Mitarb.'!O56="","",'1045Bd Stammdaten Mitarb.'!O56)</f>
        <v/>
      </c>
      <c r="H60" s="274" t="str">
        <f>IF('1045Bd Stammdaten Mitarb.'!P56="","",'1045Bd Stammdaten Mitarb.'!P56)</f>
        <v/>
      </c>
      <c r="I60" s="275" t="str">
        <f>IF('1045Bd Stammdaten Mitarb.'!Q56="","",'1045Bd Stammdaten Mitarb.'!Q56)</f>
        <v/>
      </c>
      <c r="J60" s="318" t="str">
        <f t="shared" si="2"/>
        <v/>
      </c>
      <c r="K60" s="278" t="str">
        <f t="shared" si="3"/>
        <v/>
      </c>
      <c r="L60" s="276" t="str">
        <f>IF('1045Bd Stammdaten Mitarb.'!R56="","",'1045Bd Stammdaten Mitarb.'!R56)</f>
        <v/>
      </c>
      <c r="M60" s="277" t="str">
        <f t="shared" si="4"/>
        <v/>
      </c>
      <c r="N60" s="319" t="str">
        <f t="shared" si="5"/>
        <v/>
      </c>
      <c r="O60" s="318" t="str">
        <f t="shared" si="6"/>
        <v/>
      </c>
      <c r="P60" s="278" t="str">
        <f t="shared" si="7"/>
        <v/>
      </c>
      <c r="Q60" s="276" t="str">
        <f t="shared" si="8"/>
        <v/>
      </c>
      <c r="R60" s="277" t="str">
        <f t="shared" si="9"/>
        <v/>
      </c>
      <c r="S60" s="278" t="str">
        <f>IF(N60="","",MAX((N60-AE60)*'1045Ad Antrag'!$B$30,0))</f>
        <v/>
      </c>
      <c r="T60" s="279" t="str">
        <f t="shared" si="10"/>
        <v/>
      </c>
      <c r="U60" s="187"/>
      <c r="V60" s="194">
        <f>'1045Bd Stammdaten Mitarb.'!L56</f>
        <v>0</v>
      </c>
      <c r="W60" s="194" t="str">
        <f>'1045Ed Abrechnung'!D60</f>
        <v/>
      </c>
      <c r="X60" s="187">
        <f>IF(AND('1045Bd Stammdaten Mitarb.'!P56="",'1045Bd Stammdaten Mitarb.'!Q56=""),0,'1045Bd Stammdaten Mitarb.'!P56-'1045Bd Stammdaten Mitarb.'!Q56)</f>
        <v>0</v>
      </c>
      <c r="Y60" s="187" t="str">
        <f>IF(OR($C60="",'1045Bd Stammdaten Mitarb.'!M56="",F60="",'1045Bd Stammdaten Mitarb.'!O56="",X60=""),"",'1045Bd Stammdaten Mitarb.'!M56-F60-'1045Bd Stammdaten Mitarb.'!O56-X60)</f>
        <v/>
      </c>
      <c r="Z60" s="150" t="str">
        <f>IF(K60="","",K60 - '1045Bd Stammdaten Mitarb.'!R56)</f>
        <v/>
      </c>
      <c r="AA60" s="150" t="str">
        <f t="shared" si="11"/>
        <v/>
      </c>
      <c r="AB60" s="150" t="str">
        <f t="shared" si="12"/>
        <v/>
      </c>
      <c r="AC60" s="150" t="str">
        <f t="shared" si="13"/>
        <v/>
      </c>
      <c r="AD60" s="150" t="str">
        <f>IF(OR($C60="",K60="",N60=""),"",MAX(O60+'1045Bd Stammdaten Mitarb.'!S56-N60,0))</f>
        <v/>
      </c>
      <c r="AE60" s="150">
        <f>'1045Bd Stammdaten Mitarb.'!S56</f>
        <v>0</v>
      </c>
      <c r="AF60" s="150" t="str">
        <f t="shared" si="14"/>
        <v/>
      </c>
      <c r="AG60" s="159">
        <f>IF('1045Bd Stammdaten Mitarb.'!M56="",0,1)</f>
        <v>0</v>
      </c>
      <c r="AH60" s="179">
        <f t="shared" si="15"/>
        <v>0</v>
      </c>
      <c r="AI60" s="150">
        <f>IF('1045Bd Stammdaten Mitarb.'!M56="",0,'1045Bd Stammdaten Mitarb.'!M56)</f>
        <v>0</v>
      </c>
      <c r="AJ60" s="150">
        <f>IF('1045Bd Stammdaten Mitarb.'!M56="",0,'1045Bd Stammdaten Mitarb.'!O56)</f>
        <v>0</v>
      </c>
      <c r="AK60" s="194">
        <f>IF('1045Bd Stammdaten Mitarb.'!U56&gt;0,AA60,0)</f>
        <v>0</v>
      </c>
      <c r="AL60" s="160">
        <f>IF('1045Bd Stammdaten Mitarb.'!U56&gt;0,'1045Bd Stammdaten Mitarb.'!S56,0)</f>
        <v>0</v>
      </c>
      <c r="AM60" s="150">
        <f>'1045Bd Stammdaten Mitarb.'!M56</f>
        <v>0</v>
      </c>
      <c r="AN60" s="150">
        <f>'1045Bd Stammdaten Mitarb.'!O56</f>
        <v>0</v>
      </c>
      <c r="AO60" s="150">
        <f t="shared" si="16"/>
        <v>0</v>
      </c>
    </row>
    <row r="61" spans="1:41" s="152" customFormat="1" ht="16.899999999999999" customHeight="1">
      <c r="A61" s="191" t="str">
        <f>IF('1045Bd Stammdaten Mitarb.'!A57="","",'1045Bd Stammdaten Mitarb.'!A57)</f>
        <v/>
      </c>
      <c r="B61" s="192" t="str">
        <f>IF('1045Bd Stammdaten Mitarb.'!B57="","",'1045Bd Stammdaten Mitarb.'!B57)</f>
        <v/>
      </c>
      <c r="C61" s="193" t="str">
        <f>IF('1045Bd Stammdaten Mitarb.'!C57="","",'1045Bd Stammdaten Mitarb.'!C57)</f>
        <v/>
      </c>
      <c r="D61" s="277" t="str">
        <f>IF('1045Bd Stammdaten Mitarb.'!AF57="","",IF('1045Bd Stammdaten Mitarb.'!AF57*E61&gt;'1045Ad Antrag'!$B$28,'1045Ad Antrag'!$B$28/E61,'1045Bd Stammdaten Mitarb.'!AF57))</f>
        <v/>
      </c>
      <c r="E61" s="278" t="str">
        <f>IF('1045Bd Stammdaten Mitarb.'!M57="","",'1045Bd Stammdaten Mitarb.'!M57)</f>
        <v/>
      </c>
      <c r="F61" s="273" t="str">
        <f>IF('1045Bd Stammdaten Mitarb.'!N57="","",'1045Bd Stammdaten Mitarb.'!N57)</f>
        <v/>
      </c>
      <c r="G61" s="273" t="str">
        <f>IF('1045Bd Stammdaten Mitarb.'!O57="","",'1045Bd Stammdaten Mitarb.'!O57)</f>
        <v/>
      </c>
      <c r="H61" s="274" t="str">
        <f>IF('1045Bd Stammdaten Mitarb.'!P57="","",'1045Bd Stammdaten Mitarb.'!P57)</f>
        <v/>
      </c>
      <c r="I61" s="275" t="str">
        <f>IF('1045Bd Stammdaten Mitarb.'!Q57="","",'1045Bd Stammdaten Mitarb.'!Q57)</f>
        <v/>
      </c>
      <c r="J61" s="318" t="str">
        <f t="shared" si="2"/>
        <v/>
      </c>
      <c r="K61" s="278" t="str">
        <f t="shared" si="3"/>
        <v/>
      </c>
      <c r="L61" s="276" t="str">
        <f>IF('1045Bd Stammdaten Mitarb.'!R57="","",'1045Bd Stammdaten Mitarb.'!R57)</f>
        <v/>
      </c>
      <c r="M61" s="277" t="str">
        <f t="shared" si="4"/>
        <v/>
      </c>
      <c r="N61" s="319" t="str">
        <f t="shared" si="5"/>
        <v/>
      </c>
      <c r="O61" s="318" t="str">
        <f t="shared" si="6"/>
        <v/>
      </c>
      <c r="P61" s="278" t="str">
        <f t="shared" si="7"/>
        <v/>
      </c>
      <c r="Q61" s="276" t="str">
        <f t="shared" si="8"/>
        <v/>
      </c>
      <c r="R61" s="277" t="str">
        <f t="shared" si="9"/>
        <v/>
      </c>
      <c r="S61" s="278" t="str">
        <f>IF(N61="","",MAX((N61-AE61)*'1045Ad Antrag'!$B$30,0))</f>
        <v/>
      </c>
      <c r="T61" s="279" t="str">
        <f t="shared" si="10"/>
        <v/>
      </c>
      <c r="U61" s="187"/>
      <c r="V61" s="194">
        <f>'1045Bd Stammdaten Mitarb.'!L57</f>
        <v>0</v>
      </c>
      <c r="W61" s="194" t="str">
        <f>'1045Ed Abrechnung'!D61</f>
        <v/>
      </c>
      <c r="X61" s="187">
        <f>IF(AND('1045Bd Stammdaten Mitarb.'!P57="",'1045Bd Stammdaten Mitarb.'!Q57=""),0,'1045Bd Stammdaten Mitarb.'!P57-'1045Bd Stammdaten Mitarb.'!Q57)</f>
        <v>0</v>
      </c>
      <c r="Y61" s="187" t="str">
        <f>IF(OR($C61="",'1045Bd Stammdaten Mitarb.'!M57="",F61="",'1045Bd Stammdaten Mitarb.'!O57="",X61=""),"",'1045Bd Stammdaten Mitarb.'!M57-F61-'1045Bd Stammdaten Mitarb.'!O57-X61)</f>
        <v/>
      </c>
      <c r="Z61" s="150" t="str">
        <f>IF(K61="","",K61 - '1045Bd Stammdaten Mitarb.'!R57)</f>
        <v/>
      </c>
      <c r="AA61" s="150" t="str">
        <f t="shared" si="11"/>
        <v/>
      </c>
      <c r="AB61" s="150" t="str">
        <f t="shared" si="12"/>
        <v/>
      </c>
      <c r="AC61" s="150" t="str">
        <f t="shared" si="13"/>
        <v/>
      </c>
      <c r="AD61" s="150" t="str">
        <f>IF(OR($C61="",K61="",N61=""),"",MAX(O61+'1045Bd Stammdaten Mitarb.'!S57-N61,0))</f>
        <v/>
      </c>
      <c r="AE61" s="150">
        <f>'1045Bd Stammdaten Mitarb.'!S57</f>
        <v>0</v>
      </c>
      <c r="AF61" s="150" t="str">
        <f t="shared" si="14"/>
        <v/>
      </c>
      <c r="AG61" s="159">
        <f>IF('1045Bd Stammdaten Mitarb.'!M57="",0,1)</f>
        <v>0</v>
      </c>
      <c r="AH61" s="179">
        <f t="shared" si="15"/>
        <v>0</v>
      </c>
      <c r="AI61" s="150">
        <f>IF('1045Bd Stammdaten Mitarb.'!M57="",0,'1045Bd Stammdaten Mitarb.'!M57)</f>
        <v>0</v>
      </c>
      <c r="AJ61" s="150">
        <f>IF('1045Bd Stammdaten Mitarb.'!M57="",0,'1045Bd Stammdaten Mitarb.'!O57)</f>
        <v>0</v>
      </c>
      <c r="AK61" s="194">
        <f>IF('1045Bd Stammdaten Mitarb.'!U57&gt;0,AA61,0)</f>
        <v>0</v>
      </c>
      <c r="AL61" s="160">
        <f>IF('1045Bd Stammdaten Mitarb.'!U57&gt;0,'1045Bd Stammdaten Mitarb.'!S57,0)</f>
        <v>0</v>
      </c>
      <c r="AM61" s="150">
        <f>'1045Bd Stammdaten Mitarb.'!M57</f>
        <v>0</v>
      </c>
      <c r="AN61" s="150">
        <f>'1045Bd Stammdaten Mitarb.'!O57</f>
        <v>0</v>
      </c>
      <c r="AO61" s="150">
        <f t="shared" si="16"/>
        <v>0</v>
      </c>
    </row>
    <row r="62" spans="1:41" s="152" customFormat="1" ht="16.899999999999999" customHeight="1">
      <c r="A62" s="191" t="str">
        <f>IF('1045Bd Stammdaten Mitarb.'!A58="","",'1045Bd Stammdaten Mitarb.'!A58)</f>
        <v/>
      </c>
      <c r="B62" s="192" t="str">
        <f>IF('1045Bd Stammdaten Mitarb.'!B58="","",'1045Bd Stammdaten Mitarb.'!B58)</f>
        <v/>
      </c>
      <c r="C62" s="193" t="str">
        <f>IF('1045Bd Stammdaten Mitarb.'!C58="","",'1045Bd Stammdaten Mitarb.'!C58)</f>
        <v/>
      </c>
      <c r="D62" s="277" t="str">
        <f>IF('1045Bd Stammdaten Mitarb.'!AF58="","",IF('1045Bd Stammdaten Mitarb.'!AF58*E62&gt;'1045Ad Antrag'!$B$28,'1045Ad Antrag'!$B$28/E62,'1045Bd Stammdaten Mitarb.'!AF58))</f>
        <v/>
      </c>
      <c r="E62" s="278" t="str">
        <f>IF('1045Bd Stammdaten Mitarb.'!M58="","",'1045Bd Stammdaten Mitarb.'!M58)</f>
        <v/>
      </c>
      <c r="F62" s="273" t="str">
        <f>IF('1045Bd Stammdaten Mitarb.'!N58="","",'1045Bd Stammdaten Mitarb.'!N58)</f>
        <v/>
      </c>
      <c r="G62" s="273" t="str">
        <f>IF('1045Bd Stammdaten Mitarb.'!O58="","",'1045Bd Stammdaten Mitarb.'!O58)</f>
        <v/>
      </c>
      <c r="H62" s="274" t="str">
        <f>IF('1045Bd Stammdaten Mitarb.'!P58="","",'1045Bd Stammdaten Mitarb.'!P58)</f>
        <v/>
      </c>
      <c r="I62" s="275" t="str">
        <f>IF('1045Bd Stammdaten Mitarb.'!Q58="","",'1045Bd Stammdaten Mitarb.'!Q58)</f>
        <v/>
      </c>
      <c r="J62" s="318" t="str">
        <f t="shared" si="2"/>
        <v/>
      </c>
      <c r="K62" s="278" t="str">
        <f t="shared" si="3"/>
        <v/>
      </c>
      <c r="L62" s="276" t="str">
        <f>IF('1045Bd Stammdaten Mitarb.'!R58="","",'1045Bd Stammdaten Mitarb.'!R58)</f>
        <v/>
      </c>
      <c r="M62" s="277" t="str">
        <f t="shared" si="4"/>
        <v/>
      </c>
      <c r="N62" s="319" t="str">
        <f t="shared" si="5"/>
        <v/>
      </c>
      <c r="O62" s="318" t="str">
        <f t="shared" si="6"/>
        <v/>
      </c>
      <c r="P62" s="278" t="str">
        <f t="shared" si="7"/>
        <v/>
      </c>
      <c r="Q62" s="276" t="str">
        <f t="shared" si="8"/>
        <v/>
      </c>
      <c r="R62" s="277" t="str">
        <f t="shared" si="9"/>
        <v/>
      </c>
      <c r="S62" s="278" t="str">
        <f>IF(N62="","",MAX((N62-AE62)*'1045Ad Antrag'!$B$30,0))</f>
        <v/>
      </c>
      <c r="T62" s="279" t="str">
        <f t="shared" si="10"/>
        <v/>
      </c>
      <c r="U62" s="187"/>
      <c r="V62" s="194">
        <f>'1045Bd Stammdaten Mitarb.'!L58</f>
        <v>0</v>
      </c>
      <c r="W62" s="194" t="str">
        <f>'1045Ed Abrechnung'!D62</f>
        <v/>
      </c>
      <c r="X62" s="187">
        <f>IF(AND('1045Bd Stammdaten Mitarb.'!P58="",'1045Bd Stammdaten Mitarb.'!Q58=""),0,'1045Bd Stammdaten Mitarb.'!P58-'1045Bd Stammdaten Mitarb.'!Q58)</f>
        <v>0</v>
      </c>
      <c r="Y62" s="187" t="str">
        <f>IF(OR($C62="",'1045Bd Stammdaten Mitarb.'!M58="",F62="",'1045Bd Stammdaten Mitarb.'!O58="",X62=""),"",'1045Bd Stammdaten Mitarb.'!M58-F62-'1045Bd Stammdaten Mitarb.'!O58-X62)</f>
        <v/>
      </c>
      <c r="Z62" s="150" t="str">
        <f>IF(K62="","",K62 - '1045Bd Stammdaten Mitarb.'!R58)</f>
        <v/>
      </c>
      <c r="AA62" s="150" t="str">
        <f t="shared" si="11"/>
        <v/>
      </c>
      <c r="AB62" s="150" t="str">
        <f t="shared" si="12"/>
        <v/>
      </c>
      <c r="AC62" s="150" t="str">
        <f t="shared" si="13"/>
        <v/>
      </c>
      <c r="AD62" s="150" t="str">
        <f>IF(OR($C62="",K62="",N62=""),"",MAX(O62+'1045Bd Stammdaten Mitarb.'!S58-N62,0))</f>
        <v/>
      </c>
      <c r="AE62" s="150">
        <f>'1045Bd Stammdaten Mitarb.'!S58</f>
        <v>0</v>
      </c>
      <c r="AF62" s="150" t="str">
        <f t="shared" si="14"/>
        <v/>
      </c>
      <c r="AG62" s="159">
        <f>IF('1045Bd Stammdaten Mitarb.'!M58="",0,1)</f>
        <v>0</v>
      </c>
      <c r="AH62" s="179">
        <f t="shared" si="15"/>
        <v>0</v>
      </c>
      <c r="AI62" s="150">
        <f>IF('1045Bd Stammdaten Mitarb.'!M58="",0,'1045Bd Stammdaten Mitarb.'!M58)</f>
        <v>0</v>
      </c>
      <c r="AJ62" s="150">
        <f>IF('1045Bd Stammdaten Mitarb.'!M58="",0,'1045Bd Stammdaten Mitarb.'!O58)</f>
        <v>0</v>
      </c>
      <c r="AK62" s="194">
        <f>IF('1045Bd Stammdaten Mitarb.'!U58&gt;0,AA62,0)</f>
        <v>0</v>
      </c>
      <c r="AL62" s="160">
        <f>IF('1045Bd Stammdaten Mitarb.'!U58&gt;0,'1045Bd Stammdaten Mitarb.'!S58,0)</f>
        <v>0</v>
      </c>
      <c r="AM62" s="150">
        <f>'1045Bd Stammdaten Mitarb.'!M58</f>
        <v>0</v>
      </c>
      <c r="AN62" s="150">
        <f>'1045Bd Stammdaten Mitarb.'!O58</f>
        <v>0</v>
      </c>
      <c r="AO62" s="150">
        <f t="shared" si="16"/>
        <v>0</v>
      </c>
    </row>
    <row r="63" spans="1:41" s="152" customFormat="1" ht="16.899999999999999" customHeight="1">
      <c r="A63" s="191" t="str">
        <f>IF('1045Bd Stammdaten Mitarb.'!A59="","",'1045Bd Stammdaten Mitarb.'!A59)</f>
        <v/>
      </c>
      <c r="B63" s="192" t="str">
        <f>IF('1045Bd Stammdaten Mitarb.'!B59="","",'1045Bd Stammdaten Mitarb.'!B59)</f>
        <v/>
      </c>
      <c r="C63" s="193" t="str">
        <f>IF('1045Bd Stammdaten Mitarb.'!C59="","",'1045Bd Stammdaten Mitarb.'!C59)</f>
        <v/>
      </c>
      <c r="D63" s="277" t="str">
        <f>IF('1045Bd Stammdaten Mitarb.'!AF59="","",IF('1045Bd Stammdaten Mitarb.'!AF59*E63&gt;'1045Ad Antrag'!$B$28,'1045Ad Antrag'!$B$28/E63,'1045Bd Stammdaten Mitarb.'!AF59))</f>
        <v/>
      </c>
      <c r="E63" s="278" t="str">
        <f>IF('1045Bd Stammdaten Mitarb.'!M59="","",'1045Bd Stammdaten Mitarb.'!M59)</f>
        <v/>
      </c>
      <c r="F63" s="273" t="str">
        <f>IF('1045Bd Stammdaten Mitarb.'!N59="","",'1045Bd Stammdaten Mitarb.'!N59)</f>
        <v/>
      </c>
      <c r="G63" s="273" t="str">
        <f>IF('1045Bd Stammdaten Mitarb.'!O59="","",'1045Bd Stammdaten Mitarb.'!O59)</f>
        <v/>
      </c>
      <c r="H63" s="274" t="str">
        <f>IF('1045Bd Stammdaten Mitarb.'!P59="","",'1045Bd Stammdaten Mitarb.'!P59)</f>
        <v/>
      </c>
      <c r="I63" s="275" t="str">
        <f>IF('1045Bd Stammdaten Mitarb.'!Q59="","",'1045Bd Stammdaten Mitarb.'!Q59)</f>
        <v/>
      </c>
      <c r="J63" s="318" t="str">
        <f t="shared" si="2"/>
        <v/>
      </c>
      <c r="K63" s="278" t="str">
        <f t="shared" si="3"/>
        <v/>
      </c>
      <c r="L63" s="276" t="str">
        <f>IF('1045Bd Stammdaten Mitarb.'!R59="","",'1045Bd Stammdaten Mitarb.'!R59)</f>
        <v/>
      </c>
      <c r="M63" s="277" t="str">
        <f t="shared" si="4"/>
        <v/>
      </c>
      <c r="N63" s="319" t="str">
        <f t="shared" si="5"/>
        <v/>
      </c>
      <c r="O63" s="318" t="str">
        <f t="shared" si="6"/>
        <v/>
      </c>
      <c r="P63" s="278" t="str">
        <f t="shared" si="7"/>
        <v/>
      </c>
      <c r="Q63" s="276" t="str">
        <f t="shared" si="8"/>
        <v/>
      </c>
      <c r="R63" s="277" t="str">
        <f t="shared" si="9"/>
        <v/>
      </c>
      <c r="S63" s="278" t="str">
        <f>IF(N63="","",MAX((N63-AE63)*'1045Ad Antrag'!$B$30,0))</f>
        <v/>
      </c>
      <c r="T63" s="279" t="str">
        <f t="shared" si="10"/>
        <v/>
      </c>
      <c r="U63" s="187"/>
      <c r="V63" s="194">
        <f>'1045Bd Stammdaten Mitarb.'!L59</f>
        <v>0</v>
      </c>
      <c r="W63" s="194" t="str">
        <f>'1045Ed Abrechnung'!D63</f>
        <v/>
      </c>
      <c r="X63" s="187">
        <f>IF(AND('1045Bd Stammdaten Mitarb.'!P59="",'1045Bd Stammdaten Mitarb.'!Q59=""),0,'1045Bd Stammdaten Mitarb.'!P59-'1045Bd Stammdaten Mitarb.'!Q59)</f>
        <v>0</v>
      </c>
      <c r="Y63" s="187" t="str">
        <f>IF(OR($C63="",'1045Bd Stammdaten Mitarb.'!M59="",F63="",'1045Bd Stammdaten Mitarb.'!O59="",X63=""),"",'1045Bd Stammdaten Mitarb.'!M59-F63-'1045Bd Stammdaten Mitarb.'!O59-X63)</f>
        <v/>
      </c>
      <c r="Z63" s="150" t="str">
        <f>IF(K63="","",K63 - '1045Bd Stammdaten Mitarb.'!R59)</f>
        <v/>
      </c>
      <c r="AA63" s="150" t="str">
        <f t="shared" si="11"/>
        <v/>
      </c>
      <c r="AB63" s="150" t="str">
        <f t="shared" si="12"/>
        <v/>
      </c>
      <c r="AC63" s="150" t="str">
        <f t="shared" si="13"/>
        <v/>
      </c>
      <c r="AD63" s="150" t="str">
        <f>IF(OR($C63="",K63="",N63=""),"",MAX(O63+'1045Bd Stammdaten Mitarb.'!S59-N63,0))</f>
        <v/>
      </c>
      <c r="AE63" s="150">
        <f>'1045Bd Stammdaten Mitarb.'!S59</f>
        <v>0</v>
      </c>
      <c r="AF63" s="150" t="str">
        <f t="shared" si="14"/>
        <v/>
      </c>
      <c r="AG63" s="159">
        <f>IF('1045Bd Stammdaten Mitarb.'!M59="",0,1)</f>
        <v>0</v>
      </c>
      <c r="AH63" s="179">
        <f t="shared" si="15"/>
        <v>0</v>
      </c>
      <c r="AI63" s="150">
        <f>IF('1045Bd Stammdaten Mitarb.'!M59="",0,'1045Bd Stammdaten Mitarb.'!M59)</f>
        <v>0</v>
      </c>
      <c r="AJ63" s="150">
        <f>IF('1045Bd Stammdaten Mitarb.'!M59="",0,'1045Bd Stammdaten Mitarb.'!O59)</f>
        <v>0</v>
      </c>
      <c r="AK63" s="194">
        <f>IF('1045Bd Stammdaten Mitarb.'!U59&gt;0,AA63,0)</f>
        <v>0</v>
      </c>
      <c r="AL63" s="160">
        <f>IF('1045Bd Stammdaten Mitarb.'!U59&gt;0,'1045Bd Stammdaten Mitarb.'!S59,0)</f>
        <v>0</v>
      </c>
      <c r="AM63" s="150">
        <f>'1045Bd Stammdaten Mitarb.'!M59</f>
        <v>0</v>
      </c>
      <c r="AN63" s="150">
        <f>'1045Bd Stammdaten Mitarb.'!O59</f>
        <v>0</v>
      </c>
      <c r="AO63" s="150">
        <f t="shared" si="16"/>
        <v>0</v>
      </c>
    </row>
    <row r="64" spans="1:41" s="152" customFormat="1" ht="16.899999999999999" customHeight="1">
      <c r="A64" s="191" t="str">
        <f>IF('1045Bd Stammdaten Mitarb.'!A60="","",'1045Bd Stammdaten Mitarb.'!A60)</f>
        <v/>
      </c>
      <c r="B64" s="192" t="str">
        <f>IF('1045Bd Stammdaten Mitarb.'!B60="","",'1045Bd Stammdaten Mitarb.'!B60)</f>
        <v/>
      </c>
      <c r="C64" s="193" t="str">
        <f>IF('1045Bd Stammdaten Mitarb.'!C60="","",'1045Bd Stammdaten Mitarb.'!C60)</f>
        <v/>
      </c>
      <c r="D64" s="277" t="str">
        <f>IF('1045Bd Stammdaten Mitarb.'!AF60="","",IF('1045Bd Stammdaten Mitarb.'!AF60*E64&gt;'1045Ad Antrag'!$B$28,'1045Ad Antrag'!$B$28/E64,'1045Bd Stammdaten Mitarb.'!AF60))</f>
        <v/>
      </c>
      <c r="E64" s="278" t="str">
        <f>IF('1045Bd Stammdaten Mitarb.'!M60="","",'1045Bd Stammdaten Mitarb.'!M60)</f>
        <v/>
      </c>
      <c r="F64" s="273" t="str">
        <f>IF('1045Bd Stammdaten Mitarb.'!N60="","",'1045Bd Stammdaten Mitarb.'!N60)</f>
        <v/>
      </c>
      <c r="G64" s="273" t="str">
        <f>IF('1045Bd Stammdaten Mitarb.'!O60="","",'1045Bd Stammdaten Mitarb.'!O60)</f>
        <v/>
      </c>
      <c r="H64" s="274" t="str">
        <f>IF('1045Bd Stammdaten Mitarb.'!P60="","",'1045Bd Stammdaten Mitarb.'!P60)</f>
        <v/>
      </c>
      <c r="I64" s="275" t="str">
        <f>IF('1045Bd Stammdaten Mitarb.'!Q60="","",'1045Bd Stammdaten Mitarb.'!Q60)</f>
        <v/>
      </c>
      <c r="J64" s="318" t="str">
        <f t="shared" si="2"/>
        <v/>
      </c>
      <c r="K64" s="278" t="str">
        <f t="shared" si="3"/>
        <v/>
      </c>
      <c r="L64" s="276" t="str">
        <f>IF('1045Bd Stammdaten Mitarb.'!R60="","",'1045Bd Stammdaten Mitarb.'!R60)</f>
        <v/>
      </c>
      <c r="M64" s="277" t="str">
        <f t="shared" si="4"/>
        <v/>
      </c>
      <c r="N64" s="319" t="str">
        <f t="shared" si="5"/>
        <v/>
      </c>
      <c r="O64" s="318" t="str">
        <f t="shared" si="6"/>
        <v/>
      </c>
      <c r="P64" s="278" t="str">
        <f t="shared" si="7"/>
        <v/>
      </c>
      <c r="Q64" s="276" t="str">
        <f t="shared" si="8"/>
        <v/>
      </c>
      <c r="R64" s="277" t="str">
        <f t="shared" si="9"/>
        <v/>
      </c>
      <c r="S64" s="278" t="str">
        <f>IF(N64="","",MAX((N64-AE64)*'1045Ad Antrag'!$B$30,0))</f>
        <v/>
      </c>
      <c r="T64" s="279" t="str">
        <f t="shared" si="10"/>
        <v/>
      </c>
      <c r="U64" s="187"/>
      <c r="V64" s="194">
        <f>'1045Bd Stammdaten Mitarb.'!L60</f>
        <v>0</v>
      </c>
      <c r="W64" s="194" t="str">
        <f>'1045Ed Abrechnung'!D64</f>
        <v/>
      </c>
      <c r="X64" s="187">
        <f>IF(AND('1045Bd Stammdaten Mitarb.'!P60="",'1045Bd Stammdaten Mitarb.'!Q60=""),0,'1045Bd Stammdaten Mitarb.'!P60-'1045Bd Stammdaten Mitarb.'!Q60)</f>
        <v>0</v>
      </c>
      <c r="Y64" s="187" t="str">
        <f>IF(OR($C64="",'1045Bd Stammdaten Mitarb.'!M60="",F64="",'1045Bd Stammdaten Mitarb.'!O60="",X64=""),"",'1045Bd Stammdaten Mitarb.'!M60-F64-'1045Bd Stammdaten Mitarb.'!O60-X64)</f>
        <v/>
      </c>
      <c r="Z64" s="150" t="str">
        <f>IF(K64="","",K64 - '1045Bd Stammdaten Mitarb.'!R60)</f>
        <v/>
      </c>
      <c r="AA64" s="150" t="str">
        <f t="shared" si="11"/>
        <v/>
      </c>
      <c r="AB64" s="150" t="str">
        <f t="shared" si="12"/>
        <v/>
      </c>
      <c r="AC64" s="150" t="str">
        <f t="shared" si="13"/>
        <v/>
      </c>
      <c r="AD64" s="150" t="str">
        <f>IF(OR($C64="",K64="",N64=""),"",MAX(O64+'1045Bd Stammdaten Mitarb.'!S60-N64,0))</f>
        <v/>
      </c>
      <c r="AE64" s="150">
        <f>'1045Bd Stammdaten Mitarb.'!S60</f>
        <v>0</v>
      </c>
      <c r="AF64" s="150" t="str">
        <f t="shared" si="14"/>
        <v/>
      </c>
      <c r="AG64" s="159">
        <f>IF('1045Bd Stammdaten Mitarb.'!M60="",0,1)</f>
        <v>0</v>
      </c>
      <c r="AH64" s="179">
        <f t="shared" si="15"/>
        <v>0</v>
      </c>
      <c r="AI64" s="150">
        <f>IF('1045Bd Stammdaten Mitarb.'!M60="",0,'1045Bd Stammdaten Mitarb.'!M60)</f>
        <v>0</v>
      </c>
      <c r="AJ64" s="150">
        <f>IF('1045Bd Stammdaten Mitarb.'!M60="",0,'1045Bd Stammdaten Mitarb.'!O60)</f>
        <v>0</v>
      </c>
      <c r="AK64" s="194">
        <f>IF('1045Bd Stammdaten Mitarb.'!U60&gt;0,AA64,0)</f>
        <v>0</v>
      </c>
      <c r="AL64" s="160">
        <f>IF('1045Bd Stammdaten Mitarb.'!U60&gt;0,'1045Bd Stammdaten Mitarb.'!S60,0)</f>
        <v>0</v>
      </c>
      <c r="AM64" s="150">
        <f>'1045Bd Stammdaten Mitarb.'!M60</f>
        <v>0</v>
      </c>
      <c r="AN64" s="150">
        <f>'1045Bd Stammdaten Mitarb.'!O60</f>
        <v>0</v>
      </c>
      <c r="AO64" s="150">
        <f t="shared" si="16"/>
        <v>0</v>
      </c>
    </row>
    <row r="65" spans="1:41" s="152" customFormat="1" ht="16.899999999999999" customHeight="1">
      <c r="A65" s="191" t="str">
        <f>IF('1045Bd Stammdaten Mitarb.'!A61="","",'1045Bd Stammdaten Mitarb.'!A61)</f>
        <v/>
      </c>
      <c r="B65" s="192" t="str">
        <f>IF('1045Bd Stammdaten Mitarb.'!B61="","",'1045Bd Stammdaten Mitarb.'!B61)</f>
        <v/>
      </c>
      <c r="C65" s="193" t="str">
        <f>IF('1045Bd Stammdaten Mitarb.'!C61="","",'1045Bd Stammdaten Mitarb.'!C61)</f>
        <v/>
      </c>
      <c r="D65" s="277" t="str">
        <f>IF('1045Bd Stammdaten Mitarb.'!AF61="","",IF('1045Bd Stammdaten Mitarb.'!AF61*E65&gt;'1045Ad Antrag'!$B$28,'1045Ad Antrag'!$B$28/E65,'1045Bd Stammdaten Mitarb.'!AF61))</f>
        <v/>
      </c>
      <c r="E65" s="278" t="str">
        <f>IF('1045Bd Stammdaten Mitarb.'!M61="","",'1045Bd Stammdaten Mitarb.'!M61)</f>
        <v/>
      </c>
      <c r="F65" s="273" t="str">
        <f>IF('1045Bd Stammdaten Mitarb.'!N61="","",'1045Bd Stammdaten Mitarb.'!N61)</f>
        <v/>
      </c>
      <c r="G65" s="273" t="str">
        <f>IF('1045Bd Stammdaten Mitarb.'!O61="","",'1045Bd Stammdaten Mitarb.'!O61)</f>
        <v/>
      </c>
      <c r="H65" s="274" t="str">
        <f>IF('1045Bd Stammdaten Mitarb.'!P61="","",'1045Bd Stammdaten Mitarb.'!P61)</f>
        <v/>
      </c>
      <c r="I65" s="275" t="str">
        <f>IF('1045Bd Stammdaten Mitarb.'!Q61="","",'1045Bd Stammdaten Mitarb.'!Q61)</f>
        <v/>
      </c>
      <c r="J65" s="318" t="str">
        <f t="shared" si="2"/>
        <v/>
      </c>
      <c r="K65" s="278" t="str">
        <f t="shared" si="3"/>
        <v/>
      </c>
      <c r="L65" s="276" t="str">
        <f>IF('1045Bd Stammdaten Mitarb.'!R61="","",'1045Bd Stammdaten Mitarb.'!R61)</f>
        <v/>
      </c>
      <c r="M65" s="277" t="str">
        <f t="shared" si="4"/>
        <v/>
      </c>
      <c r="N65" s="319" t="str">
        <f t="shared" si="5"/>
        <v/>
      </c>
      <c r="O65" s="318" t="str">
        <f t="shared" si="6"/>
        <v/>
      </c>
      <c r="P65" s="278" t="str">
        <f t="shared" si="7"/>
        <v/>
      </c>
      <c r="Q65" s="276" t="str">
        <f t="shared" si="8"/>
        <v/>
      </c>
      <c r="R65" s="277" t="str">
        <f t="shared" si="9"/>
        <v/>
      </c>
      <c r="S65" s="278" t="str">
        <f>IF(N65="","",MAX((N65-AE65)*'1045Ad Antrag'!$B$30,0))</f>
        <v/>
      </c>
      <c r="T65" s="279" t="str">
        <f t="shared" si="10"/>
        <v/>
      </c>
      <c r="U65" s="187"/>
      <c r="V65" s="194">
        <f>'1045Bd Stammdaten Mitarb.'!L61</f>
        <v>0</v>
      </c>
      <c r="W65" s="194" t="str">
        <f>'1045Ed Abrechnung'!D65</f>
        <v/>
      </c>
      <c r="X65" s="187">
        <f>IF(AND('1045Bd Stammdaten Mitarb.'!P61="",'1045Bd Stammdaten Mitarb.'!Q61=""),0,'1045Bd Stammdaten Mitarb.'!P61-'1045Bd Stammdaten Mitarb.'!Q61)</f>
        <v>0</v>
      </c>
      <c r="Y65" s="187" t="str">
        <f>IF(OR($C65="",'1045Bd Stammdaten Mitarb.'!M61="",F65="",'1045Bd Stammdaten Mitarb.'!O61="",X65=""),"",'1045Bd Stammdaten Mitarb.'!M61-F65-'1045Bd Stammdaten Mitarb.'!O61-X65)</f>
        <v/>
      </c>
      <c r="Z65" s="150" t="str">
        <f>IF(K65="","",K65 - '1045Bd Stammdaten Mitarb.'!R61)</f>
        <v/>
      </c>
      <c r="AA65" s="150" t="str">
        <f t="shared" si="11"/>
        <v/>
      </c>
      <c r="AB65" s="150" t="str">
        <f t="shared" si="12"/>
        <v/>
      </c>
      <c r="AC65" s="150" t="str">
        <f t="shared" si="13"/>
        <v/>
      </c>
      <c r="AD65" s="150" t="str">
        <f>IF(OR($C65="",K65="",N65=""),"",MAX(O65+'1045Bd Stammdaten Mitarb.'!S61-N65,0))</f>
        <v/>
      </c>
      <c r="AE65" s="150">
        <f>'1045Bd Stammdaten Mitarb.'!S61</f>
        <v>0</v>
      </c>
      <c r="AF65" s="150" t="str">
        <f t="shared" si="14"/>
        <v/>
      </c>
      <c r="AG65" s="159">
        <f>IF('1045Bd Stammdaten Mitarb.'!M61="",0,1)</f>
        <v>0</v>
      </c>
      <c r="AH65" s="179">
        <f t="shared" si="15"/>
        <v>0</v>
      </c>
      <c r="AI65" s="150">
        <f>IF('1045Bd Stammdaten Mitarb.'!M61="",0,'1045Bd Stammdaten Mitarb.'!M61)</f>
        <v>0</v>
      </c>
      <c r="AJ65" s="150">
        <f>IF('1045Bd Stammdaten Mitarb.'!M61="",0,'1045Bd Stammdaten Mitarb.'!O61)</f>
        <v>0</v>
      </c>
      <c r="AK65" s="194">
        <f>IF('1045Bd Stammdaten Mitarb.'!U61&gt;0,AA65,0)</f>
        <v>0</v>
      </c>
      <c r="AL65" s="160">
        <f>IF('1045Bd Stammdaten Mitarb.'!U61&gt;0,'1045Bd Stammdaten Mitarb.'!S61,0)</f>
        <v>0</v>
      </c>
      <c r="AM65" s="150">
        <f>'1045Bd Stammdaten Mitarb.'!M61</f>
        <v>0</v>
      </c>
      <c r="AN65" s="150">
        <f>'1045Bd Stammdaten Mitarb.'!O61</f>
        <v>0</v>
      </c>
      <c r="AO65" s="150">
        <f t="shared" si="16"/>
        <v>0</v>
      </c>
    </row>
    <row r="66" spans="1:41" s="152" customFormat="1" ht="16.899999999999999" customHeight="1">
      <c r="A66" s="191" t="str">
        <f>IF('1045Bd Stammdaten Mitarb.'!A62="","",'1045Bd Stammdaten Mitarb.'!A62)</f>
        <v/>
      </c>
      <c r="B66" s="192" t="str">
        <f>IF('1045Bd Stammdaten Mitarb.'!B62="","",'1045Bd Stammdaten Mitarb.'!B62)</f>
        <v/>
      </c>
      <c r="C66" s="193" t="str">
        <f>IF('1045Bd Stammdaten Mitarb.'!C62="","",'1045Bd Stammdaten Mitarb.'!C62)</f>
        <v/>
      </c>
      <c r="D66" s="277" t="str">
        <f>IF('1045Bd Stammdaten Mitarb.'!AF62="","",IF('1045Bd Stammdaten Mitarb.'!AF62*E66&gt;'1045Ad Antrag'!$B$28,'1045Ad Antrag'!$B$28/E66,'1045Bd Stammdaten Mitarb.'!AF62))</f>
        <v/>
      </c>
      <c r="E66" s="278" t="str">
        <f>IF('1045Bd Stammdaten Mitarb.'!M62="","",'1045Bd Stammdaten Mitarb.'!M62)</f>
        <v/>
      </c>
      <c r="F66" s="273" t="str">
        <f>IF('1045Bd Stammdaten Mitarb.'!N62="","",'1045Bd Stammdaten Mitarb.'!N62)</f>
        <v/>
      </c>
      <c r="G66" s="273" t="str">
        <f>IF('1045Bd Stammdaten Mitarb.'!O62="","",'1045Bd Stammdaten Mitarb.'!O62)</f>
        <v/>
      </c>
      <c r="H66" s="274" t="str">
        <f>IF('1045Bd Stammdaten Mitarb.'!P62="","",'1045Bd Stammdaten Mitarb.'!P62)</f>
        <v/>
      </c>
      <c r="I66" s="275" t="str">
        <f>IF('1045Bd Stammdaten Mitarb.'!Q62="","",'1045Bd Stammdaten Mitarb.'!Q62)</f>
        <v/>
      </c>
      <c r="J66" s="318" t="str">
        <f t="shared" si="2"/>
        <v/>
      </c>
      <c r="K66" s="278" t="str">
        <f t="shared" si="3"/>
        <v/>
      </c>
      <c r="L66" s="276" t="str">
        <f>IF('1045Bd Stammdaten Mitarb.'!R62="","",'1045Bd Stammdaten Mitarb.'!R62)</f>
        <v/>
      </c>
      <c r="M66" s="277" t="str">
        <f t="shared" si="4"/>
        <v/>
      </c>
      <c r="N66" s="319" t="str">
        <f t="shared" si="5"/>
        <v/>
      </c>
      <c r="O66" s="318" t="str">
        <f t="shared" si="6"/>
        <v/>
      </c>
      <c r="P66" s="278" t="str">
        <f t="shared" si="7"/>
        <v/>
      </c>
      <c r="Q66" s="276" t="str">
        <f t="shared" si="8"/>
        <v/>
      </c>
      <c r="R66" s="277" t="str">
        <f t="shared" si="9"/>
        <v/>
      </c>
      <c r="S66" s="278" t="str">
        <f>IF(N66="","",MAX((N66-AE66)*'1045Ad Antrag'!$B$30,0))</f>
        <v/>
      </c>
      <c r="T66" s="279" t="str">
        <f t="shared" si="10"/>
        <v/>
      </c>
      <c r="U66" s="187"/>
      <c r="V66" s="194">
        <f>'1045Bd Stammdaten Mitarb.'!L62</f>
        <v>0</v>
      </c>
      <c r="W66" s="194" t="str">
        <f>'1045Ed Abrechnung'!D66</f>
        <v/>
      </c>
      <c r="X66" s="187">
        <f>IF(AND('1045Bd Stammdaten Mitarb.'!P62="",'1045Bd Stammdaten Mitarb.'!Q62=""),0,'1045Bd Stammdaten Mitarb.'!P62-'1045Bd Stammdaten Mitarb.'!Q62)</f>
        <v>0</v>
      </c>
      <c r="Y66" s="187" t="str">
        <f>IF(OR($C66="",'1045Bd Stammdaten Mitarb.'!M62="",F66="",'1045Bd Stammdaten Mitarb.'!O62="",X66=""),"",'1045Bd Stammdaten Mitarb.'!M62-F66-'1045Bd Stammdaten Mitarb.'!O62-X66)</f>
        <v/>
      </c>
      <c r="Z66" s="150" t="str">
        <f>IF(K66="","",K66 - '1045Bd Stammdaten Mitarb.'!R62)</f>
        <v/>
      </c>
      <c r="AA66" s="150" t="str">
        <f t="shared" si="11"/>
        <v/>
      </c>
      <c r="AB66" s="150" t="str">
        <f t="shared" si="12"/>
        <v/>
      </c>
      <c r="AC66" s="150" t="str">
        <f t="shared" si="13"/>
        <v/>
      </c>
      <c r="AD66" s="150" t="str">
        <f>IF(OR($C66="",K66="",N66=""),"",MAX(O66+'1045Bd Stammdaten Mitarb.'!S62-N66,0))</f>
        <v/>
      </c>
      <c r="AE66" s="150">
        <f>'1045Bd Stammdaten Mitarb.'!S62</f>
        <v>0</v>
      </c>
      <c r="AF66" s="150" t="str">
        <f t="shared" si="14"/>
        <v/>
      </c>
      <c r="AG66" s="159">
        <f>IF('1045Bd Stammdaten Mitarb.'!M62="",0,1)</f>
        <v>0</v>
      </c>
      <c r="AH66" s="179">
        <f t="shared" si="15"/>
        <v>0</v>
      </c>
      <c r="AI66" s="150">
        <f>IF('1045Bd Stammdaten Mitarb.'!M62="",0,'1045Bd Stammdaten Mitarb.'!M62)</f>
        <v>0</v>
      </c>
      <c r="AJ66" s="150">
        <f>IF('1045Bd Stammdaten Mitarb.'!M62="",0,'1045Bd Stammdaten Mitarb.'!O62)</f>
        <v>0</v>
      </c>
      <c r="AK66" s="194">
        <f>IF('1045Bd Stammdaten Mitarb.'!U62&gt;0,AA66,0)</f>
        <v>0</v>
      </c>
      <c r="AL66" s="160">
        <f>IF('1045Bd Stammdaten Mitarb.'!U62&gt;0,'1045Bd Stammdaten Mitarb.'!S62,0)</f>
        <v>0</v>
      </c>
      <c r="AM66" s="150">
        <f>'1045Bd Stammdaten Mitarb.'!M62</f>
        <v>0</v>
      </c>
      <c r="AN66" s="150">
        <f>'1045Bd Stammdaten Mitarb.'!O62</f>
        <v>0</v>
      </c>
      <c r="AO66" s="150">
        <f t="shared" si="16"/>
        <v>0</v>
      </c>
    </row>
    <row r="67" spans="1:41" s="152" customFormat="1" ht="16.899999999999999" customHeight="1">
      <c r="A67" s="191" t="str">
        <f>IF('1045Bd Stammdaten Mitarb.'!A63="","",'1045Bd Stammdaten Mitarb.'!A63)</f>
        <v/>
      </c>
      <c r="B67" s="192" t="str">
        <f>IF('1045Bd Stammdaten Mitarb.'!B63="","",'1045Bd Stammdaten Mitarb.'!B63)</f>
        <v/>
      </c>
      <c r="C67" s="193" t="str">
        <f>IF('1045Bd Stammdaten Mitarb.'!C63="","",'1045Bd Stammdaten Mitarb.'!C63)</f>
        <v/>
      </c>
      <c r="D67" s="277" t="str">
        <f>IF('1045Bd Stammdaten Mitarb.'!AF63="","",IF('1045Bd Stammdaten Mitarb.'!AF63*E67&gt;'1045Ad Antrag'!$B$28,'1045Ad Antrag'!$B$28/E67,'1045Bd Stammdaten Mitarb.'!AF63))</f>
        <v/>
      </c>
      <c r="E67" s="278" t="str">
        <f>IF('1045Bd Stammdaten Mitarb.'!M63="","",'1045Bd Stammdaten Mitarb.'!M63)</f>
        <v/>
      </c>
      <c r="F67" s="273" t="str">
        <f>IF('1045Bd Stammdaten Mitarb.'!N63="","",'1045Bd Stammdaten Mitarb.'!N63)</f>
        <v/>
      </c>
      <c r="G67" s="273" t="str">
        <f>IF('1045Bd Stammdaten Mitarb.'!O63="","",'1045Bd Stammdaten Mitarb.'!O63)</f>
        <v/>
      </c>
      <c r="H67" s="274" t="str">
        <f>IF('1045Bd Stammdaten Mitarb.'!P63="","",'1045Bd Stammdaten Mitarb.'!P63)</f>
        <v/>
      </c>
      <c r="I67" s="275" t="str">
        <f>IF('1045Bd Stammdaten Mitarb.'!Q63="","",'1045Bd Stammdaten Mitarb.'!Q63)</f>
        <v/>
      </c>
      <c r="J67" s="318" t="str">
        <f t="shared" si="2"/>
        <v/>
      </c>
      <c r="K67" s="278" t="str">
        <f t="shared" si="3"/>
        <v/>
      </c>
      <c r="L67" s="276" t="str">
        <f>IF('1045Bd Stammdaten Mitarb.'!R63="","",'1045Bd Stammdaten Mitarb.'!R63)</f>
        <v/>
      </c>
      <c r="M67" s="277" t="str">
        <f t="shared" si="4"/>
        <v/>
      </c>
      <c r="N67" s="319" t="str">
        <f t="shared" si="5"/>
        <v/>
      </c>
      <c r="O67" s="318" t="str">
        <f t="shared" si="6"/>
        <v/>
      </c>
      <c r="P67" s="278" t="str">
        <f t="shared" si="7"/>
        <v/>
      </c>
      <c r="Q67" s="276" t="str">
        <f t="shared" si="8"/>
        <v/>
      </c>
      <c r="R67" s="277" t="str">
        <f t="shared" si="9"/>
        <v/>
      </c>
      <c r="S67" s="278" t="str">
        <f>IF(N67="","",MAX((N67-AE67)*'1045Ad Antrag'!$B$30,0))</f>
        <v/>
      </c>
      <c r="T67" s="279" t="str">
        <f t="shared" si="10"/>
        <v/>
      </c>
      <c r="U67" s="187"/>
      <c r="V67" s="194">
        <f>'1045Bd Stammdaten Mitarb.'!L63</f>
        <v>0</v>
      </c>
      <c r="W67" s="194" t="str">
        <f>'1045Ed Abrechnung'!D67</f>
        <v/>
      </c>
      <c r="X67" s="187">
        <f>IF(AND('1045Bd Stammdaten Mitarb.'!P63="",'1045Bd Stammdaten Mitarb.'!Q63=""),0,'1045Bd Stammdaten Mitarb.'!P63-'1045Bd Stammdaten Mitarb.'!Q63)</f>
        <v>0</v>
      </c>
      <c r="Y67" s="187" t="str">
        <f>IF(OR($C67="",'1045Bd Stammdaten Mitarb.'!M63="",F67="",'1045Bd Stammdaten Mitarb.'!O63="",X67=""),"",'1045Bd Stammdaten Mitarb.'!M63-F67-'1045Bd Stammdaten Mitarb.'!O63-X67)</f>
        <v/>
      </c>
      <c r="Z67" s="150" t="str">
        <f>IF(K67="","",K67 - '1045Bd Stammdaten Mitarb.'!R63)</f>
        <v/>
      </c>
      <c r="AA67" s="150" t="str">
        <f t="shared" si="11"/>
        <v/>
      </c>
      <c r="AB67" s="150" t="str">
        <f t="shared" si="12"/>
        <v/>
      </c>
      <c r="AC67" s="150" t="str">
        <f t="shared" si="13"/>
        <v/>
      </c>
      <c r="AD67" s="150" t="str">
        <f>IF(OR($C67="",K67="",N67=""),"",MAX(O67+'1045Bd Stammdaten Mitarb.'!S63-N67,0))</f>
        <v/>
      </c>
      <c r="AE67" s="150">
        <f>'1045Bd Stammdaten Mitarb.'!S63</f>
        <v>0</v>
      </c>
      <c r="AF67" s="150" t="str">
        <f t="shared" si="14"/>
        <v/>
      </c>
      <c r="AG67" s="159">
        <f>IF('1045Bd Stammdaten Mitarb.'!M63="",0,1)</f>
        <v>0</v>
      </c>
      <c r="AH67" s="179">
        <f t="shared" si="15"/>
        <v>0</v>
      </c>
      <c r="AI67" s="150">
        <f>IF('1045Bd Stammdaten Mitarb.'!M63="",0,'1045Bd Stammdaten Mitarb.'!M63)</f>
        <v>0</v>
      </c>
      <c r="AJ67" s="150">
        <f>IF('1045Bd Stammdaten Mitarb.'!M63="",0,'1045Bd Stammdaten Mitarb.'!O63)</f>
        <v>0</v>
      </c>
      <c r="AK67" s="194">
        <f>IF('1045Bd Stammdaten Mitarb.'!U63&gt;0,AA67,0)</f>
        <v>0</v>
      </c>
      <c r="AL67" s="160">
        <f>IF('1045Bd Stammdaten Mitarb.'!U63&gt;0,'1045Bd Stammdaten Mitarb.'!S63,0)</f>
        <v>0</v>
      </c>
      <c r="AM67" s="150">
        <f>'1045Bd Stammdaten Mitarb.'!M63</f>
        <v>0</v>
      </c>
      <c r="AN67" s="150">
        <f>'1045Bd Stammdaten Mitarb.'!O63</f>
        <v>0</v>
      </c>
      <c r="AO67" s="150">
        <f t="shared" si="16"/>
        <v>0</v>
      </c>
    </row>
    <row r="68" spans="1:41" s="152" customFormat="1" ht="16.899999999999999" customHeight="1">
      <c r="A68" s="191" t="str">
        <f>IF('1045Bd Stammdaten Mitarb.'!A64="","",'1045Bd Stammdaten Mitarb.'!A64)</f>
        <v/>
      </c>
      <c r="B68" s="192" t="str">
        <f>IF('1045Bd Stammdaten Mitarb.'!B64="","",'1045Bd Stammdaten Mitarb.'!B64)</f>
        <v/>
      </c>
      <c r="C68" s="193" t="str">
        <f>IF('1045Bd Stammdaten Mitarb.'!C64="","",'1045Bd Stammdaten Mitarb.'!C64)</f>
        <v/>
      </c>
      <c r="D68" s="277" t="str">
        <f>IF('1045Bd Stammdaten Mitarb.'!AF64="","",IF('1045Bd Stammdaten Mitarb.'!AF64*E68&gt;'1045Ad Antrag'!$B$28,'1045Ad Antrag'!$B$28/E68,'1045Bd Stammdaten Mitarb.'!AF64))</f>
        <v/>
      </c>
      <c r="E68" s="278" t="str">
        <f>IF('1045Bd Stammdaten Mitarb.'!M64="","",'1045Bd Stammdaten Mitarb.'!M64)</f>
        <v/>
      </c>
      <c r="F68" s="273" t="str">
        <f>IF('1045Bd Stammdaten Mitarb.'!N64="","",'1045Bd Stammdaten Mitarb.'!N64)</f>
        <v/>
      </c>
      <c r="G68" s="273" t="str">
        <f>IF('1045Bd Stammdaten Mitarb.'!O64="","",'1045Bd Stammdaten Mitarb.'!O64)</f>
        <v/>
      </c>
      <c r="H68" s="274" t="str">
        <f>IF('1045Bd Stammdaten Mitarb.'!P64="","",'1045Bd Stammdaten Mitarb.'!P64)</f>
        <v/>
      </c>
      <c r="I68" s="275" t="str">
        <f>IF('1045Bd Stammdaten Mitarb.'!Q64="","",'1045Bd Stammdaten Mitarb.'!Q64)</f>
        <v/>
      </c>
      <c r="J68" s="318" t="str">
        <f t="shared" si="2"/>
        <v/>
      </c>
      <c r="K68" s="278" t="str">
        <f t="shared" si="3"/>
        <v/>
      </c>
      <c r="L68" s="276" t="str">
        <f>IF('1045Bd Stammdaten Mitarb.'!R64="","",'1045Bd Stammdaten Mitarb.'!R64)</f>
        <v/>
      </c>
      <c r="M68" s="277" t="str">
        <f t="shared" si="4"/>
        <v/>
      </c>
      <c r="N68" s="319" t="str">
        <f t="shared" si="5"/>
        <v/>
      </c>
      <c r="O68" s="318" t="str">
        <f t="shared" si="6"/>
        <v/>
      </c>
      <c r="P68" s="278" t="str">
        <f t="shared" si="7"/>
        <v/>
      </c>
      <c r="Q68" s="276" t="str">
        <f t="shared" si="8"/>
        <v/>
      </c>
      <c r="R68" s="277" t="str">
        <f t="shared" si="9"/>
        <v/>
      </c>
      <c r="S68" s="278" t="str">
        <f>IF(N68="","",MAX((N68-AE68)*'1045Ad Antrag'!$B$30,0))</f>
        <v/>
      </c>
      <c r="T68" s="279" t="str">
        <f t="shared" si="10"/>
        <v/>
      </c>
      <c r="U68" s="187"/>
      <c r="V68" s="194">
        <f>'1045Bd Stammdaten Mitarb.'!L64</f>
        <v>0</v>
      </c>
      <c r="W68" s="194" t="str">
        <f>'1045Ed Abrechnung'!D68</f>
        <v/>
      </c>
      <c r="X68" s="187">
        <f>IF(AND('1045Bd Stammdaten Mitarb.'!P64="",'1045Bd Stammdaten Mitarb.'!Q64=""),0,'1045Bd Stammdaten Mitarb.'!P64-'1045Bd Stammdaten Mitarb.'!Q64)</f>
        <v>0</v>
      </c>
      <c r="Y68" s="187" t="str">
        <f>IF(OR($C68="",'1045Bd Stammdaten Mitarb.'!M64="",F68="",'1045Bd Stammdaten Mitarb.'!O64="",X68=""),"",'1045Bd Stammdaten Mitarb.'!M64-F68-'1045Bd Stammdaten Mitarb.'!O64-X68)</f>
        <v/>
      </c>
      <c r="Z68" s="150" t="str">
        <f>IF(K68="","",K68 - '1045Bd Stammdaten Mitarb.'!R64)</f>
        <v/>
      </c>
      <c r="AA68" s="150" t="str">
        <f t="shared" si="11"/>
        <v/>
      </c>
      <c r="AB68" s="150" t="str">
        <f t="shared" si="12"/>
        <v/>
      </c>
      <c r="AC68" s="150" t="str">
        <f t="shared" si="13"/>
        <v/>
      </c>
      <c r="AD68" s="150" t="str">
        <f>IF(OR($C68="",K68="",N68=""),"",MAX(O68+'1045Bd Stammdaten Mitarb.'!S64-N68,0))</f>
        <v/>
      </c>
      <c r="AE68" s="150">
        <f>'1045Bd Stammdaten Mitarb.'!S64</f>
        <v>0</v>
      </c>
      <c r="AF68" s="150" t="str">
        <f t="shared" si="14"/>
        <v/>
      </c>
      <c r="AG68" s="159">
        <f>IF('1045Bd Stammdaten Mitarb.'!M64="",0,1)</f>
        <v>0</v>
      </c>
      <c r="AH68" s="179">
        <f t="shared" si="15"/>
        <v>0</v>
      </c>
      <c r="AI68" s="150">
        <f>IF('1045Bd Stammdaten Mitarb.'!M64="",0,'1045Bd Stammdaten Mitarb.'!M64)</f>
        <v>0</v>
      </c>
      <c r="AJ68" s="150">
        <f>IF('1045Bd Stammdaten Mitarb.'!M64="",0,'1045Bd Stammdaten Mitarb.'!O64)</f>
        <v>0</v>
      </c>
      <c r="AK68" s="194">
        <f>IF('1045Bd Stammdaten Mitarb.'!U64&gt;0,AA68,0)</f>
        <v>0</v>
      </c>
      <c r="AL68" s="160">
        <f>IF('1045Bd Stammdaten Mitarb.'!U64&gt;0,'1045Bd Stammdaten Mitarb.'!S64,0)</f>
        <v>0</v>
      </c>
      <c r="AM68" s="150">
        <f>'1045Bd Stammdaten Mitarb.'!M64</f>
        <v>0</v>
      </c>
      <c r="AN68" s="150">
        <f>'1045Bd Stammdaten Mitarb.'!O64</f>
        <v>0</v>
      </c>
      <c r="AO68" s="150">
        <f t="shared" si="16"/>
        <v>0</v>
      </c>
    </row>
    <row r="69" spans="1:41" s="152" customFormat="1" ht="16.899999999999999" customHeight="1">
      <c r="A69" s="191" t="str">
        <f>IF('1045Bd Stammdaten Mitarb.'!A65="","",'1045Bd Stammdaten Mitarb.'!A65)</f>
        <v/>
      </c>
      <c r="B69" s="192" t="str">
        <f>IF('1045Bd Stammdaten Mitarb.'!B65="","",'1045Bd Stammdaten Mitarb.'!B65)</f>
        <v/>
      </c>
      <c r="C69" s="193" t="str">
        <f>IF('1045Bd Stammdaten Mitarb.'!C65="","",'1045Bd Stammdaten Mitarb.'!C65)</f>
        <v/>
      </c>
      <c r="D69" s="277" t="str">
        <f>IF('1045Bd Stammdaten Mitarb.'!AF65="","",IF('1045Bd Stammdaten Mitarb.'!AF65*E69&gt;'1045Ad Antrag'!$B$28,'1045Ad Antrag'!$B$28/E69,'1045Bd Stammdaten Mitarb.'!AF65))</f>
        <v/>
      </c>
      <c r="E69" s="278" t="str">
        <f>IF('1045Bd Stammdaten Mitarb.'!M65="","",'1045Bd Stammdaten Mitarb.'!M65)</f>
        <v/>
      </c>
      <c r="F69" s="273" t="str">
        <f>IF('1045Bd Stammdaten Mitarb.'!N65="","",'1045Bd Stammdaten Mitarb.'!N65)</f>
        <v/>
      </c>
      <c r="G69" s="273" t="str">
        <f>IF('1045Bd Stammdaten Mitarb.'!O65="","",'1045Bd Stammdaten Mitarb.'!O65)</f>
        <v/>
      </c>
      <c r="H69" s="274" t="str">
        <f>IF('1045Bd Stammdaten Mitarb.'!P65="","",'1045Bd Stammdaten Mitarb.'!P65)</f>
        <v/>
      </c>
      <c r="I69" s="275" t="str">
        <f>IF('1045Bd Stammdaten Mitarb.'!Q65="","",'1045Bd Stammdaten Mitarb.'!Q65)</f>
        <v/>
      </c>
      <c r="J69" s="318" t="str">
        <f t="shared" si="2"/>
        <v/>
      </c>
      <c r="K69" s="278" t="str">
        <f t="shared" si="3"/>
        <v/>
      </c>
      <c r="L69" s="276" t="str">
        <f>IF('1045Bd Stammdaten Mitarb.'!R65="","",'1045Bd Stammdaten Mitarb.'!R65)</f>
        <v/>
      </c>
      <c r="M69" s="277" t="str">
        <f t="shared" si="4"/>
        <v/>
      </c>
      <c r="N69" s="319" t="str">
        <f t="shared" si="5"/>
        <v/>
      </c>
      <c r="O69" s="318" t="str">
        <f t="shared" si="6"/>
        <v/>
      </c>
      <c r="P69" s="278" t="str">
        <f t="shared" si="7"/>
        <v/>
      </c>
      <c r="Q69" s="276" t="str">
        <f t="shared" si="8"/>
        <v/>
      </c>
      <c r="R69" s="277" t="str">
        <f t="shared" si="9"/>
        <v/>
      </c>
      <c r="S69" s="278" t="str">
        <f>IF(N69="","",MAX((N69-AE69)*'1045Ad Antrag'!$B$30,0))</f>
        <v/>
      </c>
      <c r="T69" s="279" t="str">
        <f t="shared" si="10"/>
        <v/>
      </c>
      <c r="U69" s="187"/>
      <c r="V69" s="194">
        <f>'1045Bd Stammdaten Mitarb.'!L65</f>
        <v>0</v>
      </c>
      <c r="W69" s="194" t="str">
        <f>'1045Ed Abrechnung'!D69</f>
        <v/>
      </c>
      <c r="X69" s="187">
        <f>IF(AND('1045Bd Stammdaten Mitarb.'!P65="",'1045Bd Stammdaten Mitarb.'!Q65=""),0,'1045Bd Stammdaten Mitarb.'!P65-'1045Bd Stammdaten Mitarb.'!Q65)</f>
        <v>0</v>
      </c>
      <c r="Y69" s="187" t="str">
        <f>IF(OR($C69="",'1045Bd Stammdaten Mitarb.'!M65="",F69="",'1045Bd Stammdaten Mitarb.'!O65="",X69=""),"",'1045Bd Stammdaten Mitarb.'!M65-F69-'1045Bd Stammdaten Mitarb.'!O65-X69)</f>
        <v/>
      </c>
      <c r="Z69" s="150" t="str">
        <f>IF(K69="","",K69 - '1045Bd Stammdaten Mitarb.'!R65)</f>
        <v/>
      </c>
      <c r="AA69" s="150" t="str">
        <f t="shared" si="11"/>
        <v/>
      </c>
      <c r="AB69" s="150" t="str">
        <f t="shared" si="12"/>
        <v/>
      </c>
      <c r="AC69" s="150" t="str">
        <f t="shared" si="13"/>
        <v/>
      </c>
      <c r="AD69" s="150" t="str">
        <f>IF(OR($C69="",K69="",N69=""),"",MAX(O69+'1045Bd Stammdaten Mitarb.'!S65-N69,0))</f>
        <v/>
      </c>
      <c r="AE69" s="150">
        <f>'1045Bd Stammdaten Mitarb.'!S65</f>
        <v>0</v>
      </c>
      <c r="AF69" s="150" t="str">
        <f t="shared" si="14"/>
        <v/>
      </c>
      <c r="AG69" s="159">
        <f>IF('1045Bd Stammdaten Mitarb.'!M65="",0,1)</f>
        <v>0</v>
      </c>
      <c r="AH69" s="179">
        <f t="shared" si="15"/>
        <v>0</v>
      </c>
      <c r="AI69" s="150">
        <f>IF('1045Bd Stammdaten Mitarb.'!M65="",0,'1045Bd Stammdaten Mitarb.'!M65)</f>
        <v>0</v>
      </c>
      <c r="AJ69" s="150">
        <f>IF('1045Bd Stammdaten Mitarb.'!M65="",0,'1045Bd Stammdaten Mitarb.'!O65)</f>
        <v>0</v>
      </c>
      <c r="AK69" s="194">
        <f>IF('1045Bd Stammdaten Mitarb.'!U65&gt;0,AA69,0)</f>
        <v>0</v>
      </c>
      <c r="AL69" s="160">
        <f>IF('1045Bd Stammdaten Mitarb.'!U65&gt;0,'1045Bd Stammdaten Mitarb.'!S65,0)</f>
        <v>0</v>
      </c>
      <c r="AM69" s="150">
        <f>'1045Bd Stammdaten Mitarb.'!M65</f>
        <v>0</v>
      </c>
      <c r="AN69" s="150">
        <f>'1045Bd Stammdaten Mitarb.'!O65</f>
        <v>0</v>
      </c>
      <c r="AO69" s="150">
        <f t="shared" si="16"/>
        <v>0</v>
      </c>
    </row>
    <row r="70" spans="1:41" s="152" customFormat="1" ht="16.899999999999999" customHeight="1">
      <c r="A70" s="191" t="str">
        <f>IF('1045Bd Stammdaten Mitarb.'!A66="","",'1045Bd Stammdaten Mitarb.'!A66)</f>
        <v/>
      </c>
      <c r="B70" s="192" t="str">
        <f>IF('1045Bd Stammdaten Mitarb.'!B66="","",'1045Bd Stammdaten Mitarb.'!B66)</f>
        <v/>
      </c>
      <c r="C70" s="193" t="str">
        <f>IF('1045Bd Stammdaten Mitarb.'!C66="","",'1045Bd Stammdaten Mitarb.'!C66)</f>
        <v/>
      </c>
      <c r="D70" s="277" t="str">
        <f>IF('1045Bd Stammdaten Mitarb.'!AF66="","",IF('1045Bd Stammdaten Mitarb.'!AF66*E70&gt;'1045Ad Antrag'!$B$28,'1045Ad Antrag'!$B$28/E70,'1045Bd Stammdaten Mitarb.'!AF66))</f>
        <v/>
      </c>
      <c r="E70" s="278" t="str">
        <f>IF('1045Bd Stammdaten Mitarb.'!M66="","",'1045Bd Stammdaten Mitarb.'!M66)</f>
        <v/>
      </c>
      <c r="F70" s="273" t="str">
        <f>IF('1045Bd Stammdaten Mitarb.'!N66="","",'1045Bd Stammdaten Mitarb.'!N66)</f>
        <v/>
      </c>
      <c r="G70" s="273" t="str">
        <f>IF('1045Bd Stammdaten Mitarb.'!O66="","",'1045Bd Stammdaten Mitarb.'!O66)</f>
        <v/>
      </c>
      <c r="H70" s="274" t="str">
        <f>IF('1045Bd Stammdaten Mitarb.'!P66="","",'1045Bd Stammdaten Mitarb.'!P66)</f>
        <v/>
      </c>
      <c r="I70" s="275" t="str">
        <f>IF('1045Bd Stammdaten Mitarb.'!Q66="","",'1045Bd Stammdaten Mitarb.'!Q66)</f>
        <v/>
      </c>
      <c r="J70" s="318" t="str">
        <f t="shared" si="2"/>
        <v/>
      </c>
      <c r="K70" s="278" t="str">
        <f t="shared" si="3"/>
        <v/>
      </c>
      <c r="L70" s="276" t="str">
        <f>IF('1045Bd Stammdaten Mitarb.'!R66="","",'1045Bd Stammdaten Mitarb.'!R66)</f>
        <v/>
      </c>
      <c r="M70" s="277" t="str">
        <f t="shared" si="4"/>
        <v/>
      </c>
      <c r="N70" s="319" t="str">
        <f t="shared" si="5"/>
        <v/>
      </c>
      <c r="O70" s="318" t="str">
        <f t="shared" si="6"/>
        <v/>
      </c>
      <c r="P70" s="278" t="str">
        <f t="shared" si="7"/>
        <v/>
      </c>
      <c r="Q70" s="276" t="str">
        <f t="shared" si="8"/>
        <v/>
      </c>
      <c r="R70" s="277" t="str">
        <f t="shared" si="9"/>
        <v/>
      </c>
      <c r="S70" s="278" t="str">
        <f>IF(N70="","",MAX((N70-AE70)*'1045Ad Antrag'!$B$30,0))</f>
        <v/>
      </c>
      <c r="T70" s="279" t="str">
        <f t="shared" si="10"/>
        <v/>
      </c>
      <c r="U70" s="187"/>
      <c r="V70" s="194">
        <f>'1045Bd Stammdaten Mitarb.'!L66</f>
        <v>0</v>
      </c>
      <c r="W70" s="194" t="str">
        <f>'1045Ed Abrechnung'!D70</f>
        <v/>
      </c>
      <c r="X70" s="187">
        <f>IF(AND('1045Bd Stammdaten Mitarb.'!P66="",'1045Bd Stammdaten Mitarb.'!Q66=""),0,'1045Bd Stammdaten Mitarb.'!P66-'1045Bd Stammdaten Mitarb.'!Q66)</f>
        <v>0</v>
      </c>
      <c r="Y70" s="187" t="str">
        <f>IF(OR($C70="",'1045Bd Stammdaten Mitarb.'!M66="",F70="",'1045Bd Stammdaten Mitarb.'!O66="",X70=""),"",'1045Bd Stammdaten Mitarb.'!M66-F70-'1045Bd Stammdaten Mitarb.'!O66-X70)</f>
        <v/>
      </c>
      <c r="Z70" s="150" t="str">
        <f>IF(K70="","",K70 - '1045Bd Stammdaten Mitarb.'!R66)</f>
        <v/>
      </c>
      <c r="AA70" s="150" t="str">
        <f t="shared" si="11"/>
        <v/>
      </c>
      <c r="AB70" s="150" t="str">
        <f t="shared" si="12"/>
        <v/>
      </c>
      <c r="AC70" s="150" t="str">
        <f t="shared" si="13"/>
        <v/>
      </c>
      <c r="AD70" s="150" t="str">
        <f>IF(OR($C70="",K70="",N70=""),"",MAX(O70+'1045Bd Stammdaten Mitarb.'!S66-N70,0))</f>
        <v/>
      </c>
      <c r="AE70" s="150">
        <f>'1045Bd Stammdaten Mitarb.'!S66</f>
        <v>0</v>
      </c>
      <c r="AF70" s="150" t="str">
        <f t="shared" si="14"/>
        <v/>
      </c>
      <c r="AG70" s="159">
        <f>IF('1045Bd Stammdaten Mitarb.'!M66="",0,1)</f>
        <v>0</v>
      </c>
      <c r="AH70" s="179">
        <f t="shared" si="15"/>
        <v>0</v>
      </c>
      <c r="AI70" s="150">
        <f>IF('1045Bd Stammdaten Mitarb.'!M66="",0,'1045Bd Stammdaten Mitarb.'!M66)</f>
        <v>0</v>
      </c>
      <c r="AJ70" s="150">
        <f>IF('1045Bd Stammdaten Mitarb.'!M66="",0,'1045Bd Stammdaten Mitarb.'!O66)</f>
        <v>0</v>
      </c>
      <c r="AK70" s="194">
        <f>IF('1045Bd Stammdaten Mitarb.'!U66&gt;0,AA70,0)</f>
        <v>0</v>
      </c>
      <c r="AL70" s="160">
        <f>IF('1045Bd Stammdaten Mitarb.'!U66&gt;0,'1045Bd Stammdaten Mitarb.'!S66,0)</f>
        <v>0</v>
      </c>
      <c r="AM70" s="150">
        <f>'1045Bd Stammdaten Mitarb.'!M66</f>
        <v>0</v>
      </c>
      <c r="AN70" s="150">
        <f>'1045Bd Stammdaten Mitarb.'!O66</f>
        <v>0</v>
      </c>
      <c r="AO70" s="150">
        <f t="shared" si="16"/>
        <v>0</v>
      </c>
    </row>
    <row r="71" spans="1:41" s="152" customFormat="1" ht="16.899999999999999" customHeight="1">
      <c r="A71" s="191" t="str">
        <f>IF('1045Bd Stammdaten Mitarb.'!A67="","",'1045Bd Stammdaten Mitarb.'!A67)</f>
        <v/>
      </c>
      <c r="B71" s="192" t="str">
        <f>IF('1045Bd Stammdaten Mitarb.'!B67="","",'1045Bd Stammdaten Mitarb.'!B67)</f>
        <v/>
      </c>
      <c r="C71" s="193" t="str">
        <f>IF('1045Bd Stammdaten Mitarb.'!C67="","",'1045Bd Stammdaten Mitarb.'!C67)</f>
        <v/>
      </c>
      <c r="D71" s="277" t="str">
        <f>IF('1045Bd Stammdaten Mitarb.'!AF67="","",IF('1045Bd Stammdaten Mitarb.'!AF67*E71&gt;'1045Ad Antrag'!$B$28,'1045Ad Antrag'!$B$28/E71,'1045Bd Stammdaten Mitarb.'!AF67))</f>
        <v/>
      </c>
      <c r="E71" s="278" t="str">
        <f>IF('1045Bd Stammdaten Mitarb.'!M67="","",'1045Bd Stammdaten Mitarb.'!M67)</f>
        <v/>
      </c>
      <c r="F71" s="273" t="str">
        <f>IF('1045Bd Stammdaten Mitarb.'!N67="","",'1045Bd Stammdaten Mitarb.'!N67)</f>
        <v/>
      </c>
      <c r="G71" s="273" t="str">
        <f>IF('1045Bd Stammdaten Mitarb.'!O67="","",'1045Bd Stammdaten Mitarb.'!O67)</f>
        <v/>
      </c>
      <c r="H71" s="274" t="str">
        <f>IF('1045Bd Stammdaten Mitarb.'!P67="","",'1045Bd Stammdaten Mitarb.'!P67)</f>
        <v/>
      </c>
      <c r="I71" s="275" t="str">
        <f>IF('1045Bd Stammdaten Mitarb.'!Q67="","",'1045Bd Stammdaten Mitarb.'!Q67)</f>
        <v/>
      </c>
      <c r="J71" s="318" t="str">
        <f t="shared" si="2"/>
        <v/>
      </c>
      <c r="K71" s="278" t="str">
        <f t="shared" si="3"/>
        <v/>
      </c>
      <c r="L71" s="276" t="str">
        <f>IF('1045Bd Stammdaten Mitarb.'!R67="","",'1045Bd Stammdaten Mitarb.'!R67)</f>
        <v/>
      </c>
      <c r="M71" s="277" t="str">
        <f t="shared" si="4"/>
        <v/>
      </c>
      <c r="N71" s="319" t="str">
        <f t="shared" si="5"/>
        <v/>
      </c>
      <c r="O71" s="318" t="str">
        <f t="shared" si="6"/>
        <v/>
      </c>
      <c r="P71" s="278" t="str">
        <f t="shared" si="7"/>
        <v/>
      </c>
      <c r="Q71" s="276" t="str">
        <f t="shared" si="8"/>
        <v/>
      </c>
      <c r="R71" s="277" t="str">
        <f t="shared" si="9"/>
        <v/>
      </c>
      <c r="S71" s="278" t="str">
        <f>IF(N71="","",MAX((N71-AE71)*'1045Ad Antrag'!$B$30,0))</f>
        <v/>
      </c>
      <c r="T71" s="279" t="str">
        <f t="shared" si="10"/>
        <v/>
      </c>
      <c r="U71" s="187"/>
      <c r="V71" s="194">
        <f>'1045Bd Stammdaten Mitarb.'!L67</f>
        <v>0</v>
      </c>
      <c r="W71" s="194" t="str">
        <f>'1045Ed Abrechnung'!D71</f>
        <v/>
      </c>
      <c r="X71" s="187">
        <f>IF(AND('1045Bd Stammdaten Mitarb.'!P67="",'1045Bd Stammdaten Mitarb.'!Q67=""),0,'1045Bd Stammdaten Mitarb.'!P67-'1045Bd Stammdaten Mitarb.'!Q67)</f>
        <v>0</v>
      </c>
      <c r="Y71" s="187" t="str">
        <f>IF(OR($C71="",'1045Bd Stammdaten Mitarb.'!M67="",F71="",'1045Bd Stammdaten Mitarb.'!O67="",X71=""),"",'1045Bd Stammdaten Mitarb.'!M67-F71-'1045Bd Stammdaten Mitarb.'!O67-X71)</f>
        <v/>
      </c>
      <c r="Z71" s="150" t="str">
        <f>IF(K71="","",K71 - '1045Bd Stammdaten Mitarb.'!R67)</f>
        <v/>
      </c>
      <c r="AA71" s="150" t="str">
        <f t="shared" si="11"/>
        <v/>
      </c>
      <c r="AB71" s="150" t="str">
        <f t="shared" si="12"/>
        <v/>
      </c>
      <c r="AC71" s="150" t="str">
        <f t="shared" si="13"/>
        <v/>
      </c>
      <c r="AD71" s="150" t="str">
        <f>IF(OR($C71="",K71="",N71=""),"",MAX(O71+'1045Bd Stammdaten Mitarb.'!S67-N71,0))</f>
        <v/>
      </c>
      <c r="AE71" s="150">
        <f>'1045Bd Stammdaten Mitarb.'!S67</f>
        <v>0</v>
      </c>
      <c r="AF71" s="150" t="str">
        <f t="shared" si="14"/>
        <v/>
      </c>
      <c r="AG71" s="159">
        <f>IF('1045Bd Stammdaten Mitarb.'!M67="",0,1)</f>
        <v>0</v>
      </c>
      <c r="AH71" s="179">
        <f t="shared" si="15"/>
        <v>0</v>
      </c>
      <c r="AI71" s="150">
        <f>IF('1045Bd Stammdaten Mitarb.'!M67="",0,'1045Bd Stammdaten Mitarb.'!M67)</f>
        <v>0</v>
      </c>
      <c r="AJ71" s="150">
        <f>IF('1045Bd Stammdaten Mitarb.'!M67="",0,'1045Bd Stammdaten Mitarb.'!O67)</f>
        <v>0</v>
      </c>
      <c r="AK71" s="194">
        <f>IF('1045Bd Stammdaten Mitarb.'!U67&gt;0,AA71,0)</f>
        <v>0</v>
      </c>
      <c r="AL71" s="160">
        <f>IF('1045Bd Stammdaten Mitarb.'!U67&gt;0,'1045Bd Stammdaten Mitarb.'!S67,0)</f>
        <v>0</v>
      </c>
      <c r="AM71" s="150">
        <f>'1045Bd Stammdaten Mitarb.'!M67</f>
        <v>0</v>
      </c>
      <c r="AN71" s="150">
        <f>'1045Bd Stammdaten Mitarb.'!O67</f>
        <v>0</v>
      </c>
      <c r="AO71" s="150">
        <f t="shared" si="16"/>
        <v>0</v>
      </c>
    </row>
    <row r="72" spans="1:41" s="152" customFormat="1" ht="16.899999999999999" customHeight="1">
      <c r="A72" s="191" t="str">
        <f>IF('1045Bd Stammdaten Mitarb.'!A68="","",'1045Bd Stammdaten Mitarb.'!A68)</f>
        <v/>
      </c>
      <c r="B72" s="192" t="str">
        <f>IF('1045Bd Stammdaten Mitarb.'!B68="","",'1045Bd Stammdaten Mitarb.'!B68)</f>
        <v/>
      </c>
      <c r="C72" s="193" t="str">
        <f>IF('1045Bd Stammdaten Mitarb.'!C68="","",'1045Bd Stammdaten Mitarb.'!C68)</f>
        <v/>
      </c>
      <c r="D72" s="277" t="str">
        <f>IF('1045Bd Stammdaten Mitarb.'!AF68="","",IF('1045Bd Stammdaten Mitarb.'!AF68*E72&gt;'1045Ad Antrag'!$B$28,'1045Ad Antrag'!$B$28/E72,'1045Bd Stammdaten Mitarb.'!AF68))</f>
        <v/>
      </c>
      <c r="E72" s="278" t="str">
        <f>IF('1045Bd Stammdaten Mitarb.'!M68="","",'1045Bd Stammdaten Mitarb.'!M68)</f>
        <v/>
      </c>
      <c r="F72" s="273" t="str">
        <f>IF('1045Bd Stammdaten Mitarb.'!N68="","",'1045Bd Stammdaten Mitarb.'!N68)</f>
        <v/>
      </c>
      <c r="G72" s="273" t="str">
        <f>IF('1045Bd Stammdaten Mitarb.'!O68="","",'1045Bd Stammdaten Mitarb.'!O68)</f>
        <v/>
      </c>
      <c r="H72" s="274" t="str">
        <f>IF('1045Bd Stammdaten Mitarb.'!P68="","",'1045Bd Stammdaten Mitarb.'!P68)</f>
        <v/>
      </c>
      <c r="I72" s="275" t="str">
        <f>IF('1045Bd Stammdaten Mitarb.'!Q68="","",'1045Bd Stammdaten Mitarb.'!Q68)</f>
        <v/>
      </c>
      <c r="J72" s="318" t="str">
        <f t="shared" si="2"/>
        <v/>
      </c>
      <c r="K72" s="278" t="str">
        <f t="shared" si="3"/>
        <v/>
      </c>
      <c r="L72" s="276" t="str">
        <f>IF('1045Bd Stammdaten Mitarb.'!R68="","",'1045Bd Stammdaten Mitarb.'!R68)</f>
        <v/>
      </c>
      <c r="M72" s="277" t="str">
        <f t="shared" si="4"/>
        <v/>
      </c>
      <c r="N72" s="319" t="str">
        <f t="shared" si="5"/>
        <v/>
      </c>
      <c r="O72" s="318" t="str">
        <f t="shared" si="6"/>
        <v/>
      </c>
      <c r="P72" s="278" t="str">
        <f t="shared" si="7"/>
        <v/>
      </c>
      <c r="Q72" s="276" t="str">
        <f t="shared" si="8"/>
        <v/>
      </c>
      <c r="R72" s="277" t="str">
        <f t="shared" si="9"/>
        <v/>
      </c>
      <c r="S72" s="278" t="str">
        <f>IF(N72="","",MAX((N72-AE72)*'1045Ad Antrag'!$B$30,0))</f>
        <v/>
      </c>
      <c r="T72" s="279" t="str">
        <f t="shared" si="10"/>
        <v/>
      </c>
      <c r="U72" s="187"/>
      <c r="V72" s="194">
        <f>'1045Bd Stammdaten Mitarb.'!L68</f>
        <v>0</v>
      </c>
      <c r="W72" s="194" t="str">
        <f>'1045Ed Abrechnung'!D72</f>
        <v/>
      </c>
      <c r="X72" s="187">
        <f>IF(AND('1045Bd Stammdaten Mitarb.'!P68="",'1045Bd Stammdaten Mitarb.'!Q68=""),0,'1045Bd Stammdaten Mitarb.'!P68-'1045Bd Stammdaten Mitarb.'!Q68)</f>
        <v>0</v>
      </c>
      <c r="Y72" s="187" t="str">
        <f>IF(OR($C72="",'1045Bd Stammdaten Mitarb.'!M68="",F72="",'1045Bd Stammdaten Mitarb.'!O68="",X72=""),"",'1045Bd Stammdaten Mitarb.'!M68-F72-'1045Bd Stammdaten Mitarb.'!O68-X72)</f>
        <v/>
      </c>
      <c r="Z72" s="150" t="str">
        <f>IF(K72="","",K72 - '1045Bd Stammdaten Mitarb.'!R68)</f>
        <v/>
      </c>
      <c r="AA72" s="150" t="str">
        <f t="shared" si="11"/>
        <v/>
      </c>
      <c r="AB72" s="150" t="str">
        <f t="shared" si="12"/>
        <v/>
      </c>
      <c r="AC72" s="150" t="str">
        <f t="shared" si="13"/>
        <v/>
      </c>
      <c r="AD72" s="150" t="str">
        <f>IF(OR($C72="",K72="",N72=""),"",MAX(O72+'1045Bd Stammdaten Mitarb.'!S68-N72,0))</f>
        <v/>
      </c>
      <c r="AE72" s="150">
        <f>'1045Bd Stammdaten Mitarb.'!S68</f>
        <v>0</v>
      </c>
      <c r="AF72" s="150" t="str">
        <f t="shared" si="14"/>
        <v/>
      </c>
      <c r="AG72" s="159">
        <f>IF('1045Bd Stammdaten Mitarb.'!M68="",0,1)</f>
        <v>0</v>
      </c>
      <c r="AH72" s="179">
        <f t="shared" si="15"/>
        <v>0</v>
      </c>
      <c r="AI72" s="150">
        <f>IF('1045Bd Stammdaten Mitarb.'!M68="",0,'1045Bd Stammdaten Mitarb.'!M68)</f>
        <v>0</v>
      </c>
      <c r="AJ72" s="150">
        <f>IF('1045Bd Stammdaten Mitarb.'!M68="",0,'1045Bd Stammdaten Mitarb.'!O68)</f>
        <v>0</v>
      </c>
      <c r="AK72" s="194">
        <f>IF('1045Bd Stammdaten Mitarb.'!U68&gt;0,AA72,0)</f>
        <v>0</v>
      </c>
      <c r="AL72" s="160">
        <f>IF('1045Bd Stammdaten Mitarb.'!U68&gt;0,'1045Bd Stammdaten Mitarb.'!S68,0)</f>
        <v>0</v>
      </c>
      <c r="AM72" s="150">
        <f>'1045Bd Stammdaten Mitarb.'!M68</f>
        <v>0</v>
      </c>
      <c r="AN72" s="150">
        <f>'1045Bd Stammdaten Mitarb.'!O68</f>
        <v>0</v>
      </c>
      <c r="AO72" s="150">
        <f t="shared" si="16"/>
        <v>0</v>
      </c>
    </row>
    <row r="73" spans="1:41" s="152" customFormat="1" ht="16.899999999999999" customHeight="1">
      <c r="A73" s="191" t="str">
        <f>IF('1045Bd Stammdaten Mitarb.'!A69="","",'1045Bd Stammdaten Mitarb.'!A69)</f>
        <v/>
      </c>
      <c r="B73" s="192" t="str">
        <f>IF('1045Bd Stammdaten Mitarb.'!B69="","",'1045Bd Stammdaten Mitarb.'!B69)</f>
        <v/>
      </c>
      <c r="C73" s="193" t="str">
        <f>IF('1045Bd Stammdaten Mitarb.'!C69="","",'1045Bd Stammdaten Mitarb.'!C69)</f>
        <v/>
      </c>
      <c r="D73" s="277" t="str">
        <f>IF('1045Bd Stammdaten Mitarb.'!AF69="","",IF('1045Bd Stammdaten Mitarb.'!AF69*E73&gt;'1045Ad Antrag'!$B$28,'1045Ad Antrag'!$B$28/E73,'1045Bd Stammdaten Mitarb.'!AF69))</f>
        <v/>
      </c>
      <c r="E73" s="278" t="str">
        <f>IF('1045Bd Stammdaten Mitarb.'!M69="","",'1045Bd Stammdaten Mitarb.'!M69)</f>
        <v/>
      </c>
      <c r="F73" s="273" t="str">
        <f>IF('1045Bd Stammdaten Mitarb.'!N69="","",'1045Bd Stammdaten Mitarb.'!N69)</f>
        <v/>
      </c>
      <c r="G73" s="273" t="str">
        <f>IF('1045Bd Stammdaten Mitarb.'!O69="","",'1045Bd Stammdaten Mitarb.'!O69)</f>
        <v/>
      </c>
      <c r="H73" s="274" t="str">
        <f>IF('1045Bd Stammdaten Mitarb.'!P69="","",'1045Bd Stammdaten Mitarb.'!P69)</f>
        <v/>
      </c>
      <c r="I73" s="275" t="str">
        <f>IF('1045Bd Stammdaten Mitarb.'!Q69="","",'1045Bd Stammdaten Mitarb.'!Q69)</f>
        <v/>
      </c>
      <c r="J73" s="318" t="str">
        <f t="shared" si="2"/>
        <v/>
      </c>
      <c r="K73" s="278" t="str">
        <f t="shared" si="3"/>
        <v/>
      </c>
      <c r="L73" s="276" t="str">
        <f>IF('1045Bd Stammdaten Mitarb.'!R69="","",'1045Bd Stammdaten Mitarb.'!R69)</f>
        <v/>
      </c>
      <c r="M73" s="277" t="str">
        <f t="shared" si="4"/>
        <v/>
      </c>
      <c r="N73" s="319" t="str">
        <f t="shared" si="5"/>
        <v/>
      </c>
      <c r="O73" s="318" t="str">
        <f t="shared" si="6"/>
        <v/>
      </c>
      <c r="P73" s="278" t="str">
        <f t="shared" si="7"/>
        <v/>
      </c>
      <c r="Q73" s="276" t="str">
        <f t="shared" si="8"/>
        <v/>
      </c>
      <c r="R73" s="277" t="str">
        <f t="shared" si="9"/>
        <v/>
      </c>
      <c r="S73" s="278" t="str">
        <f>IF(N73="","",MAX((N73-AE73)*'1045Ad Antrag'!$B$30,0))</f>
        <v/>
      </c>
      <c r="T73" s="279" t="str">
        <f t="shared" si="10"/>
        <v/>
      </c>
      <c r="U73" s="187"/>
      <c r="V73" s="194">
        <f>'1045Bd Stammdaten Mitarb.'!L69</f>
        <v>0</v>
      </c>
      <c r="W73" s="194" t="str">
        <f>'1045Ed Abrechnung'!D73</f>
        <v/>
      </c>
      <c r="X73" s="187">
        <f>IF(AND('1045Bd Stammdaten Mitarb.'!P69="",'1045Bd Stammdaten Mitarb.'!Q69=""),0,'1045Bd Stammdaten Mitarb.'!P69-'1045Bd Stammdaten Mitarb.'!Q69)</f>
        <v>0</v>
      </c>
      <c r="Y73" s="187" t="str">
        <f>IF(OR($C73="",'1045Bd Stammdaten Mitarb.'!M69="",F73="",'1045Bd Stammdaten Mitarb.'!O69="",X73=""),"",'1045Bd Stammdaten Mitarb.'!M69-F73-'1045Bd Stammdaten Mitarb.'!O69-X73)</f>
        <v/>
      </c>
      <c r="Z73" s="150" t="str">
        <f>IF(K73="","",K73 - '1045Bd Stammdaten Mitarb.'!R69)</f>
        <v/>
      </c>
      <c r="AA73" s="150" t="str">
        <f t="shared" si="11"/>
        <v/>
      </c>
      <c r="AB73" s="150" t="str">
        <f t="shared" si="12"/>
        <v/>
      </c>
      <c r="AC73" s="150" t="str">
        <f t="shared" si="13"/>
        <v/>
      </c>
      <c r="AD73" s="150" t="str">
        <f>IF(OR($C73="",K73="",N73=""),"",MAX(O73+'1045Bd Stammdaten Mitarb.'!S69-N73,0))</f>
        <v/>
      </c>
      <c r="AE73" s="150">
        <f>'1045Bd Stammdaten Mitarb.'!S69</f>
        <v>0</v>
      </c>
      <c r="AF73" s="150" t="str">
        <f t="shared" si="14"/>
        <v/>
      </c>
      <c r="AG73" s="159">
        <f>IF('1045Bd Stammdaten Mitarb.'!M69="",0,1)</f>
        <v>0</v>
      </c>
      <c r="AH73" s="179">
        <f t="shared" si="15"/>
        <v>0</v>
      </c>
      <c r="AI73" s="150">
        <f>IF('1045Bd Stammdaten Mitarb.'!M69="",0,'1045Bd Stammdaten Mitarb.'!M69)</f>
        <v>0</v>
      </c>
      <c r="AJ73" s="150">
        <f>IF('1045Bd Stammdaten Mitarb.'!M69="",0,'1045Bd Stammdaten Mitarb.'!O69)</f>
        <v>0</v>
      </c>
      <c r="AK73" s="194">
        <f>IF('1045Bd Stammdaten Mitarb.'!U69&gt;0,AA73,0)</f>
        <v>0</v>
      </c>
      <c r="AL73" s="160">
        <f>IF('1045Bd Stammdaten Mitarb.'!U69&gt;0,'1045Bd Stammdaten Mitarb.'!S69,0)</f>
        <v>0</v>
      </c>
      <c r="AM73" s="150">
        <f>'1045Bd Stammdaten Mitarb.'!M69</f>
        <v>0</v>
      </c>
      <c r="AN73" s="150">
        <f>'1045Bd Stammdaten Mitarb.'!O69</f>
        <v>0</v>
      </c>
      <c r="AO73" s="150">
        <f t="shared" si="16"/>
        <v>0</v>
      </c>
    </row>
    <row r="74" spans="1:41" s="152" customFormat="1" ht="16.899999999999999" customHeight="1">
      <c r="A74" s="191" t="str">
        <f>IF('1045Bd Stammdaten Mitarb.'!A70="","",'1045Bd Stammdaten Mitarb.'!A70)</f>
        <v/>
      </c>
      <c r="B74" s="192" t="str">
        <f>IF('1045Bd Stammdaten Mitarb.'!B70="","",'1045Bd Stammdaten Mitarb.'!B70)</f>
        <v/>
      </c>
      <c r="C74" s="193" t="str">
        <f>IF('1045Bd Stammdaten Mitarb.'!C70="","",'1045Bd Stammdaten Mitarb.'!C70)</f>
        <v/>
      </c>
      <c r="D74" s="277" t="str">
        <f>IF('1045Bd Stammdaten Mitarb.'!AF70="","",IF('1045Bd Stammdaten Mitarb.'!AF70*E74&gt;'1045Ad Antrag'!$B$28,'1045Ad Antrag'!$B$28/E74,'1045Bd Stammdaten Mitarb.'!AF70))</f>
        <v/>
      </c>
      <c r="E74" s="278" t="str">
        <f>IF('1045Bd Stammdaten Mitarb.'!M70="","",'1045Bd Stammdaten Mitarb.'!M70)</f>
        <v/>
      </c>
      <c r="F74" s="273" t="str">
        <f>IF('1045Bd Stammdaten Mitarb.'!N70="","",'1045Bd Stammdaten Mitarb.'!N70)</f>
        <v/>
      </c>
      <c r="G74" s="273" t="str">
        <f>IF('1045Bd Stammdaten Mitarb.'!O70="","",'1045Bd Stammdaten Mitarb.'!O70)</f>
        <v/>
      </c>
      <c r="H74" s="274" t="str">
        <f>IF('1045Bd Stammdaten Mitarb.'!P70="","",'1045Bd Stammdaten Mitarb.'!P70)</f>
        <v/>
      </c>
      <c r="I74" s="275" t="str">
        <f>IF('1045Bd Stammdaten Mitarb.'!Q70="","",'1045Bd Stammdaten Mitarb.'!Q70)</f>
        <v/>
      </c>
      <c r="J74" s="318" t="str">
        <f t="shared" si="2"/>
        <v/>
      </c>
      <c r="K74" s="278" t="str">
        <f t="shared" si="3"/>
        <v/>
      </c>
      <c r="L74" s="276" t="str">
        <f>IF('1045Bd Stammdaten Mitarb.'!R70="","",'1045Bd Stammdaten Mitarb.'!R70)</f>
        <v/>
      </c>
      <c r="M74" s="277" t="str">
        <f t="shared" si="4"/>
        <v/>
      </c>
      <c r="N74" s="319" t="str">
        <f t="shared" si="5"/>
        <v/>
      </c>
      <c r="O74" s="318" t="str">
        <f t="shared" si="6"/>
        <v/>
      </c>
      <c r="P74" s="278" t="str">
        <f t="shared" si="7"/>
        <v/>
      </c>
      <c r="Q74" s="276" t="str">
        <f t="shared" si="8"/>
        <v/>
      </c>
      <c r="R74" s="277" t="str">
        <f t="shared" si="9"/>
        <v/>
      </c>
      <c r="S74" s="278" t="str">
        <f>IF(N74="","",MAX((N74-AE74)*'1045Ad Antrag'!$B$30,0))</f>
        <v/>
      </c>
      <c r="T74" s="279" t="str">
        <f t="shared" si="10"/>
        <v/>
      </c>
      <c r="U74" s="187"/>
      <c r="V74" s="194">
        <f>'1045Bd Stammdaten Mitarb.'!L70</f>
        <v>0</v>
      </c>
      <c r="W74" s="194" t="str">
        <f>'1045Ed Abrechnung'!D74</f>
        <v/>
      </c>
      <c r="X74" s="187">
        <f>IF(AND('1045Bd Stammdaten Mitarb.'!P70="",'1045Bd Stammdaten Mitarb.'!Q70=""),0,'1045Bd Stammdaten Mitarb.'!P70-'1045Bd Stammdaten Mitarb.'!Q70)</f>
        <v>0</v>
      </c>
      <c r="Y74" s="187" t="str">
        <f>IF(OR($C74="",'1045Bd Stammdaten Mitarb.'!M70="",F74="",'1045Bd Stammdaten Mitarb.'!O70="",X74=""),"",'1045Bd Stammdaten Mitarb.'!M70-F74-'1045Bd Stammdaten Mitarb.'!O70-X74)</f>
        <v/>
      </c>
      <c r="Z74" s="150" t="str">
        <f>IF(K74="","",K74 - '1045Bd Stammdaten Mitarb.'!R70)</f>
        <v/>
      </c>
      <c r="AA74" s="150" t="str">
        <f t="shared" si="11"/>
        <v/>
      </c>
      <c r="AB74" s="150" t="str">
        <f t="shared" si="12"/>
        <v/>
      </c>
      <c r="AC74" s="150" t="str">
        <f t="shared" si="13"/>
        <v/>
      </c>
      <c r="AD74" s="150" t="str">
        <f>IF(OR($C74="",K74="",N74=""),"",MAX(O74+'1045Bd Stammdaten Mitarb.'!S70-N74,0))</f>
        <v/>
      </c>
      <c r="AE74" s="150">
        <f>'1045Bd Stammdaten Mitarb.'!S70</f>
        <v>0</v>
      </c>
      <c r="AF74" s="150" t="str">
        <f t="shared" si="14"/>
        <v/>
      </c>
      <c r="AG74" s="159">
        <f>IF('1045Bd Stammdaten Mitarb.'!M70="",0,1)</f>
        <v>0</v>
      </c>
      <c r="AH74" s="179">
        <f t="shared" si="15"/>
        <v>0</v>
      </c>
      <c r="AI74" s="150">
        <f>IF('1045Bd Stammdaten Mitarb.'!M70="",0,'1045Bd Stammdaten Mitarb.'!M70)</f>
        <v>0</v>
      </c>
      <c r="AJ74" s="150">
        <f>IF('1045Bd Stammdaten Mitarb.'!M70="",0,'1045Bd Stammdaten Mitarb.'!O70)</f>
        <v>0</v>
      </c>
      <c r="AK74" s="194">
        <f>IF('1045Bd Stammdaten Mitarb.'!U70&gt;0,AA74,0)</f>
        <v>0</v>
      </c>
      <c r="AL74" s="160">
        <f>IF('1045Bd Stammdaten Mitarb.'!U70&gt;0,'1045Bd Stammdaten Mitarb.'!S70,0)</f>
        <v>0</v>
      </c>
      <c r="AM74" s="150">
        <f>'1045Bd Stammdaten Mitarb.'!M70</f>
        <v>0</v>
      </c>
      <c r="AN74" s="150">
        <f>'1045Bd Stammdaten Mitarb.'!O70</f>
        <v>0</v>
      </c>
      <c r="AO74" s="150">
        <f t="shared" si="16"/>
        <v>0</v>
      </c>
    </row>
    <row r="75" spans="1:41" s="152" customFormat="1" ht="16.899999999999999" customHeight="1">
      <c r="A75" s="191" t="str">
        <f>IF('1045Bd Stammdaten Mitarb.'!A71="","",'1045Bd Stammdaten Mitarb.'!A71)</f>
        <v/>
      </c>
      <c r="B75" s="192" t="str">
        <f>IF('1045Bd Stammdaten Mitarb.'!B71="","",'1045Bd Stammdaten Mitarb.'!B71)</f>
        <v/>
      </c>
      <c r="C75" s="193" t="str">
        <f>IF('1045Bd Stammdaten Mitarb.'!C71="","",'1045Bd Stammdaten Mitarb.'!C71)</f>
        <v/>
      </c>
      <c r="D75" s="277" t="str">
        <f>IF('1045Bd Stammdaten Mitarb.'!AF71="","",IF('1045Bd Stammdaten Mitarb.'!AF71*E75&gt;'1045Ad Antrag'!$B$28,'1045Ad Antrag'!$B$28/E75,'1045Bd Stammdaten Mitarb.'!AF71))</f>
        <v/>
      </c>
      <c r="E75" s="278" t="str">
        <f>IF('1045Bd Stammdaten Mitarb.'!M71="","",'1045Bd Stammdaten Mitarb.'!M71)</f>
        <v/>
      </c>
      <c r="F75" s="273" t="str">
        <f>IF('1045Bd Stammdaten Mitarb.'!N71="","",'1045Bd Stammdaten Mitarb.'!N71)</f>
        <v/>
      </c>
      <c r="G75" s="273" t="str">
        <f>IF('1045Bd Stammdaten Mitarb.'!O71="","",'1045Bd Stammdaten Mitarb.'!O71)</f>
        <v/>
      </c>
      <c r="H75" s="274" t="str">
        <f>IF('1045Bd Stammdaten Mitarb.'!P71="","",'1045Bd Stammdaten Mitarb.'!P71)</f>
        <v/>
      </c>
      <c r="I75" s="275" t="str">
        <f>IF('1045Bd Stammdaten Mitarb.'!Q71="","",'1045Bd Stammdaten Mitarb.'!Q71)</f>
        <v/>
      </c>
      <c r="J75" s="318" t="str">
        <f t="shared" si="2"/>
        <v/>
      </c>
      <c r="K75" s="278" t="str">
        <f t="shared" si="3"/>
        <v/>
      </c>
      <c r="L75" s="276" t="str">
        <f>IF('1045Bd Stammdaten Mitarb.'!R71="","",'1045Bd Stammdaten Mitarb.'!R71)</f>
        <v/>
      </c>
      <c r="M75" s="277" t="str">
        <f t="shared" si="4"/>
        <v/>
      </c>
      <c r="N75" s="319" t="str">
        <f t="shared" si="5"/>
        <v/>
      </c>
      <c r="O75" s="318" t="str">
        <f t="shared" si="6"/>
        <v/>
      </c>
      <c r="P75" s="278" t="str">
        <f t="shared" si="7"/>
        <v/>
      </c>
      <c r="Q75" s="276" t="str">
        <f t="shared" si="8"/>
        <v/>
      </c>
      <c r="R75" s="277" t="str">
        <f t="shared" si="9"/>
        <v/>
      </c>
      <c r="S75" s="278" t="str">
        <f>IF(N75="","",MAX((N75-AE75)*'1045Ad Antrag'!$B$30,0))</f>
        <v/>
      </c>
      <c r="T75" s="279" t="str">
        <f t="shared" si="10"/>
        <v/>
      </c>
      <c r="U75" s="187"/>
      <c r="V75" s="194">
        <f>'1045Bd Stammdaten Mitarb.'!L71</f>
        <v>0</v>
      </c>
      <c r="W75" s="194" t="str">
        <f>'1045Ed Abrechnung'!D75</f>
        <v/>
      </c>
      <c r="X75" s="187">
        <f>IF(AND('1045Bd Stammdaten Mitarb.'!P71="",'1045Bd Stammdaten Mitarb.'!Q71=""),0,'1045Bd Stammdaten Mitarb.'!P71-'1045Bd Stammdaten Mitarb.'!Q71)</f>
        <v>0</v>
      </c>
      <c r="Y75" s="187" t="str">
        <f>IF(OR($C75="",'1045Bd Stammdaten Mitarb.'!M71="",F75="",'1045Bd Stammdaten Mitarb.'!O71="",X75=""),"",'1045Bd Stammdaten Mitarb.'!M71-F75-'1045Bd Stammdaten Mitarb.'!O71-X75)</f>
        <v/>
      </c>
      <c r="Z75" s="150" t="str">
        <f>IF(K75="","",K75 - '1045Bd Stammdaten Mitarb.'!R71)</f>
        <v/>
      </c>
      <c r="AA75" s="150" t="str">
        <f t="shared" si="11"/>
        <v/>
      </c>
      <c r="AB75" s="150" t="str">
        <f t="shared" si="12"/>
        <v/>
      </c>
      <c r="AC75" s="150" t="str">
        <f t="shared" si="13"/>
        <v/>
      </c>
      <c r="AD75" s="150" t="str">
        <f>IF(OR($C75="",K75="",N75=""),"",MAX(O75+'1045Bd Stammdaten Mitarb.'!S71-N75,0))</f>
        <v/>
      </c>
      <c r="AE75" s="150">
        <f>'1045Bd Stammdaten Mitarb.'!S71</f>
        <v>0</v>
      </c>
      <c r="AF75" s="150" t="str">
        <f t="shared" si="14"/>
        <v/>
      </c>
      <c r="AG75" s="159">
        <f>IF('1045Bd Stammdaten Mitarb.'!M71="",0,1)</f>
        <v>0</v>
      </c>
      <c r="AH75" s="179">
        <f t="shared" si="15"/>
        <v>0</v>
      </c>
      <c r="AI75" s="150">
        <f>IF('1045Bd Stammdaten Mitarb.'!M71="",0,'1045Bd Stammdaten Mitarb.'!M71)</f>
        <v>0</v>
      </c>
      <c r="AJ75" s="150">
        <f>IF('1045Bd Stammdaten Mitarb.'!M71="",0,'1045Bd Stammdaten Mitarb.'!O71)</f>
        <v>0</v>
      </c>
      <c r="AK75" s="194">
        <f>IF('1045Bd Stammdaten Mitarb.'!U71&gt;0,AA75,0)</f>
        <v>0</v>
      </c>
      <c r="AL75" s="160">
        <f>IF('1045Bd Stammdaten Mitarb.'!U71&gt;0,'1045Bd Stammdaten Mitarb.'!S71,0)</f>
        <v>0</v>
      </c>
      <c r="AM75" s="150">
        <f>'1045Bd Stammdaten Mitarb.'!M71</f>
        <v>0</v>
      </c>
      <c r="AN75" s="150">
        <f>'1045Bd Stammdaten Mitarb.'!O71</f>
        <v>0</v>
      </c>
      <c r="AO75" s="150">
        <f t="shared" si="16"/>
        <v>0</v>
      </c>
    </row>
    <row r="76" spans="1:41" s="152" customFormat="1" ht="16.899999999999999" customHeight="1">
      <c r="A76" s="191" t="str">
        <f>IF('1045Bd Stammdaten Mitarb.'!A72="","",'1045Bd Stammdaten Mitarb.'!A72)</f>
        <v/>
      </c>
      <c r="B76" s="192" t="str">
        <f>IF('1045Bd Stammdaten Mitarb.'!B72="","",'1045Bd Stammdaten Mitarb.'!B72)</f>
        <v/>
      </c>
      <c r="C76" s="193" t="str">
        <f>IF('1045Bd Stammdaten Mitarb.'!C72="","",'1045Bd Stammdaten Mitarb.'!C72)</f>
        <v/>
      </c>
      <c r="D76" s="277" t="str">
        <f>IF('1045Bd Stammdaten Mitarb.'!AF72="","",IF('1045Bd Stammdaten Mitarb.'!AF72*E76&gt;'1045Ad Antrag'!$B$28,'1045Ad Antrag'!$B$28/E76,'1045Bd Stammdaten Mitarb.'!AF72))</f>
        <v/>
      </c>
      <c r="E76" s="278" t="str">
        <f>IF('1045Bd Stammdaten Mitarb.'!M72="","",'1045Bd Stammdaten Mitarb.'!M72)</f>
        <v/>
      </c>
      <c r="F76" s="273" t="str">
        <f>IF('1045Bd Stammdaten Mitarb.'!N72="","",'1045Bd Stammdaten Mitarb.'!N72)</f>
        <v/>
      </c>
      <c r="G76" s="273" t="str">
        <f>IF('1045Bd Stammdaten Mitarb.'!O72="","",'1045Bd Stammdaten Mitarb.'!O72)</f>
        <v/>
      </c>
      <c r="H76" s="274" t="str">
        <f>IF('1045Bd Stammdaten Mitarb.'!P72="","",'1045Bd Stammdaten Mitarb.'!P72)</f>
        <v/>
      </c>
      <c r="I76" s="275" t="str">
        <f>IF('1045Bd Stammdaten Mitarb.'!Q72="","",'1045Bd Stammdaten Mitarb.'!Q72)</f>
        <v/>
      </c>
      <c r="J76" s="318" t="str">
        <f t="shared" si="2"/>
        <v/>
      </c>
      <c r="K76" s="278" t="str">
        <f t="shared" si="3"/>
        <v/>
      </c>
      <c r="L76" s="276" t="str">
        <f>IF('1045Bd Stammdaten Mitarb.'!R72="","",'1045Bd Stammdaten Mitarb.'!R72)</f>
        <v/>
      </c>
      <c r="M76" s="277" t="str">
        <f t="shared" si="4"/>
        <v/>
      </c>
      <c r="N76" s="319" t="str">
        <f t="shared" si="5"/>
        <v/>
      </c>
      <c r="O76" s="318" t="str">
        <f t="shared" si="6"/>
        <v/>
      </c>
      <c r="P76" s="278" t="str">
        <f t="shared" si="7"/>
        <v/>
      </c>
      <c r="Q76" s="276" t="str">
        <f t="shared" si="8"/>
        <v/>
      </c>
      <c r="R76" s="277" t="str">
        <f t="shared" si="9"/>
        <v/>
      </c>
      <c r="S76" s="278" t="str">
        <f>IF(N76="","",MAX((N76-AE76)*'1045Ad Antrag'!$B$30,0))</f>
        <v/>
      </c>
      <c r="T76" s="279" t="str">
        <f t="shared" si="10"/>
        <v/>
      </c>
      <c r="U76" s="187"/>
      <c r="V76" s="194">
        <f>'1045Bd Stammdaten Mitarb.'!L72</f>
        <v>0</v>
      </c>
      <c r="W76" s="194" t="str">
        <f>'1045Ed Abrechnung'!D76</f>
        <v/>
      </c>
      <c r="X76" s="187">
        <f>IF(AND('1045Bd Stammdaten Mitarb.'!P72="",'1045Bd Stammdaten Mitarb.'!Q72=""),0,'1045Bd Stammdaten Mitarb.'!P72-'1045Bd Stammdaten Mitarb.'!Q72)</f>
        <v>0</v>
      </c>
      <c r="Y76" s="187" t="str">
        <f>IF(OR($C76="",'1045Bd Stammdaten Mitarb.'!M72="",F76="",'1045Bd Stammdaten Mitarb.'!O72="",X76=""),"",'1045Bd Stammdaten Mitarb.'!M72-F76-'1045Bd Stammdaten Mitarb.'!O72-X76)</f>
        <v/>
      </c>
      <c r="Z76" s="150" t="str">
        <f>IF(K76="","",K76 - '1045Bd Stammdaten Mitarb.'!R72)</f>
        <v/>
      </c>
      <c r="AA76" s="150" t="str">
        <f t="shared" si="11"/>
        <v/>
      </c>
      <c r="AB76" s="150" t="str">
        <f t="shared" si="12"/>
        <v/>
      </c>
      <c r="AC76" s="150" t="str">
        <f t="shared" si="13"/>
        <v/>
      </c>
      <c r="AD76" s="150" t="str">
        <f>IF(OR($C76="",K76="",N76=""),"",MAX(O76+'1045Bd Stammdaten Mitarb.'!S72-N76,0))</f>
        <v/>
      </c>
      <c r="AE76" s="150">
        <f>'1045Bd Stammdaten Mitarb.'!S72</f>
        <v>0</v>
      </c>
      <c r="AF76" s="150" t="str">
        <f t="shared" si="14"/>
        <v/>
      </c>
      <c r="AG76" s="159">
        <f>IF('1045Bd Stammdaten Mitarb.'!M72="",0,1)</f>
        <v>0</v>
      </c>
      <c r="AH76" s="179">
        <f t="shared" si="15"/>
        <v>0</v>
      </c>
      <c r="AI76" s="150">
        <f>IF('1045Bd Stammdaten Mitarb.'!M72="",0,'1045Bd Stammdaten Mitarb.'!M72)</f>
        <v>0</v>
      </c>
      <c r="AJ76" s="150">
        <f>IF('1045Bd Stammdaten Mitarb.'!M72="",0,'1045Bd Stammdaten Mitarb.'!O72)</f>
        <v>0</v>
      </c>
      <c r="AK76" s="194">
        <f>IF('1045Bd Stammdaten Mitarb.'!U72&gt;0,AA76,0)</f>
        <v>0</v>
      </c>
      <c r="AL76" s="160">
        <f>IF('1045Bd Stammdaten Mitarb.'!U72&gt;0,'1045Bd Stammdaten Mitarb.'!S72,0)</f>
        <v>0</v>
      </c>
      <c r="AM76" s="150">
        <f>'1045Bd Stammdaten Mitarb.'!M72</f>
        <v>0</v>
      </c>
      <c r="AN76" s="150">
        <f>'1045Bd Stammdaten Mitarb.'!O72</f>
        <v>0</v>
      </c>
      <c r="AO76" s="150">
        <f t="shared" si="16"/>
        <v>0</v>
      </c>
    </row>
    <row r="77" spans="1:41" s="152" customFormat="1" ht="16.899999999999999" customHeight="1">
      <c r="A77" s="191" t="str">
        <f>IF('1045Bd Stammdaten Mitarb.'!A73="","",'1045Bd Stammdaten Mitarb.'!A73)</f>
        <v/>
      </c>
      <c r="B77" s="192" t="str">
        <f>IF('1045Bd Stammdaten Mitarb.'!B73="","",'1045Bd Stammdaten Mitarb.'!B73)</f>
        <v/>
      </c>
      <c r="C77" s="193" t="str">
        <f>IF('1045Bd Stammdaten Mitarb.'!C73="","",'1045Bd Stammdaten Mitarb.'!C73)</f>
        <v/>
      </c>
      <c r="D77" s="277" t="str">
        <f>IF('1045Bd Stammdaten Mitarb.'!AF73="","",IF('1045Bd Stammdaten Mitarb.'!AF73*E77&gt;'1045Ad Antrag'!$B$28,'1045Ad Antrag'!$B$28/E77,'1045Bd Stammdaten Mitarb.'!AF73))</f>
        <v/>
      </c>
      <c r="E77" s="278" t="str">
        <f>IF('1045Bd Stammdaten Mitarb.'!M73="","",'1045Bd Stammdaten Mitarb.'!M73)</f>
        <v/>
      </c>
      <c r="F77" s="273" t="str">
        <f>IF('1045Bd Stammdaten Mitarb.'!N73="","",'1045Bd Stammdaten Mitarb.'!N73)</f>
        <v/>
      </c>
      <c r="G77" s="273" t="str">
        <f>IF('1045Bd Stammdaten Mitarb.'!O73="","",'1045Bd Stammdaten Mitarb.'!O73)</f>
        <v/>
      </c>
      <c r="H77" s="274" t="str">
        <f>IF('1045Bd Stammdaten Mitarb.'!P73="","",'1045Bd Stammdaten Mitarb.'!P73)</f>
        <v/>
      </c>
      <c r="I77" s="275" t="str">
        <f>IF('1045Bd Stammdaten Mitarb.'!Q73="","",'1045Bd Stammdaten Mitarb.'!Q73)</f>
        <v/>
      </c>
      <c r="J77" s="318" t="str">
        <f t="shared" ref="J77:J140" si="17">IF(A77="","",X77)</f>
        <v/>
      </c>
      <c r="K77" s="278" t="str">
        <f t="shared" ref="K77:K140" si="18">Y77</f>
        <v/>
      </c>
      <c r="L77" s="276" t="str">
        <f>IF('1045Bd Stammdaten Mitarb.'!R73="","",'1045Bd Stammdaten Mitarb.'!R73)</f>
        <v/>
      </c>
      <c r="M77" s="277" t="str">
        <f t="shared" ref="M77:M140" si="19">Z77</f>
        <v/>
      </c>
      <c r="N77" s="319" t="str">
        <f t="shared" ref="N77:N140" si="20">AA77</f>
        <v/>
      </c>
      <c r="O77" s="318" t="str">
        <f t="shared" ref="O77:O140" si="21">AB77</f>
        <v/>
      </c>
      <c r="P77" s="278" t="str">
        <f t="shared" ref="P77:P140" si="22">AD77</f>
        <v/>
      </c>
      <c r="Q77" s="276" t="str">
        <f t="shared" ref="Q77:Q140" si="23">AC77</f>
        <v/>
      </c>
      <c r="R77" s="277" t="str">
        <f t="shared" ref="R77:R140" si="24">AF77</f>
        <v/>
      </c>
      <c r="S77" s="278" t="str">
        <f>IF(N77="","",MAX((N77-AE77)*'1045Ad Antrag'!$B$30,0))</f>
        <v/>
      </c>
      <c r="T77" s="279" t="str">
        <f t="shared" ref="T77:T140" si="25">IF(S77="","",R77+S77)</f>
        <v/>
      </c>
      <c r="U77" s="187"/>
      <c r="V77" s="194">
        <f>'1045Bd Stammdaten Mitarb.'!L73</f>
        <v>0</v>
      </c>
      <c r="W77" s="194" t="str">
        <f>'1045Ed Abrechnung'!D77</f>
        <v/>
      </c>
      <c r="X77" s="187">
        <f>IF(AND('1045Bd Stammdaten Mitarb.'!P73="",'1045Bd Stammdaten Mitarb.'!Q73=""),0,'1045Bd Stammdaten Mitarb.'!P73-'1045Bd Stammdaten Mitarb.'!Q73)</f>
        <v>0</v>
      </c>
      <c r="Y77" s="187" t="str">
        <f>IF(OR($C77="",'1045Bd Stammdaten Mitarb.'!M73="",F77="",'1045Bd Stammdaten Mitarb.'!O73="",X77=""),"",'1045Bd Stammdaten Mitarb.'!M73-F77-'1045Bd Stammdaten Mitarb.'!O73-X77)</f>
        <v/>
      </c>
      <c r="Z77" s="150" t="str">
        <f>IF(K77="","",K77 - '1045Bd Stammdaten Mitarb.'!R73)</f>
        <v/>
      </c>
      <c r="AA77" s="150" t="str">
        <f t="shared" ref="AA77:AA140" si="26">IF(OR($C77="",K77="",D77="",M77&lt;0),"",MAX(M77*D77,0))</f>
        <v/>
      </c>
      <c r="AB77" s="150" t="str">
        <f t="shared" ref="AB77:AB140" si="27">IF(OR($C77="",N77=""),"",AA77*0.8)</f>
        <v/>
      </c>
      <c r="AC77" s="150" t="str">
        <f t="shared" ref="AC77:AC140" si="28">IF(OR($C77="",D77="",N77=""),"",$AC$4/5*V77*D77*0.8)</f>
        <v/>
      </c>
      <c r="AD77" s="150" t="str">
        <f>IF(OR($C77="",K77="",N77=""),"",MAX(O77+'1045Bd Stammdaten Mitarb.'!S73-N77,0))</f>
        <v/>
      </c>
      <c r="AE77" s="150">
        <f>'1045Bd Stammdaten Mitarb.'!S73</f>
        <v>0</v>
      </c>
      <c r="AF77" s="150" t="str">
        <f t="shared" ref="AF77:AF140" si="29">IF(OR($C77="",N77=""),"",MAX(O77-Q77-AD77,0))</f>
        <v/>
      </c>
      <c r="AG77" s="159">
        <f>IF('1045Bd Stammdaten Mitarb.'!M73="",0,1)</f>
        <v>0</v>
      </c>
      <c r="AH77" s="179">
        <f t="shared" ref="AH77:AH140" si="30">IF(R77="",0,IF(ROUND(R77,2)&lt;=0,0,1))</f>
        <v>0</v>
      </c>
      <c r="AI77" s="150">
        <f>IF('1045Bd Stammdaten Mitarb.'!M73="",0,'1045Bd Stammdaten Mitarb.'!M73)</f>
        <v>0</v>
      </c>
      <c r="AJ77" s="150">
        <f>IF('1045Bd Stammdaten Mitarb.'!M73="",0,'1045Bd Stammdaten Mitarb.'!O73)</f>
        <v>0</v>
      </c>
      <c r="AK77" s="194">
        <f>IF('1045Bd Stammdaten Mitarb.'!U73&gt;0,AA77,0)</f>
        <v>0</v>
      </c>
      <c r="AL77" s="160">
        <f>IF('1045Bd Stammdaten Mitarb.'!U73&gt;0,'1045Bd Stammdaten Mitarb.'!S73,0)</f>
        <v>0</v>
      </c>
      <c r="AM77" s="150">
        <f>'1045Bd Stammdaten Mitarb.'!M73</f>
        <v>0</v>
      </c>
      <c r="AN77" s="150">
        <f>'1045Bd Stammdaten Mitarb.'!O73</f>
        <v>0</v>
      </c>
      <c r="AO77" s="150">
        <f t="shared" ref="AO77:AO140" si="31">IF(AK77="",0,MAX(AK77-AL77,0))</f>
        <v>0</v>
      </c>
    </row>
    <row r="78" spans="1:41" s="152" customFormat="1" ht="16.899999999999999" customHeight="1">
      <c r="A78" s="191" t="str">
        <f>IF('1045Bd Stammdaten Mitarb.'!A74="","",'1045Bd Stammdaten Mitarb.'!A74)</f>
        <v/>
      </c>
      <c r="B78" s="192" t="str">
        <f>IF('1045Bd Stammdaten Mitarb.'!B74="","",'1045Bd Stammdaten Mitarb.'!B74)</f>
        <v/>
      </c>
      <c r="C78" s="193" t="str">
        <f>IF('1045Bd Stammdaten Mitarb.'!C74="","",'1045Bd Stammdaten Mitarb.'!C74)</f>
        <v/>
      </c>
      <c r="D78" s="277" t="str">
        <f>IF('1045Bd Stammdaten Mitarb.'!AF74="","",IF('1045Bd Stammdaten Mitarb.'!AF74*E78&gt;'1045Ad Antrag'!$B$28,'1045Ad Antrag'!$B$28/E78,'1045Bd Stammdaten Mitarb.'!AF74))</f>
        <v/>
      </c>
      <c r="E78" s="278" t="str">
        <f>IF('1045Bd Stammdaten Mitarb.'!M74="","",'1045Bd Stammdaten Mitarb.'!M74)</f>
        <v/>
      </c>
      <c r="F78" s="273" t="str">
        <f>IF('1045Bd Stammdaten Mitarb.'!N74="","",'1045Bd Stammdaten Mitarb.'!N74)</f>
        <v/>
      </c>
      <c r="G78" s="273" t="str">
        <f>IF('1045Bd Stammdaten Mitarb.'!O74="","",'1045Bd Stammdaten Mitarb.'!O74)</f>
        <v/>
      </c>
      <c r="H78" s="274" t="str">
        <f>IF('1045Bd Stammdaten Mitarb.'!P74="","",'1045Bd Stammdaten Mitarb.'!P74)</f>
        <v/>
      </c>
      <c r="I78" s="275" t="str">
        <f>IF('1045Bd Stammdaten Mitarb.'!Q74="","",'1045Bd Stammdaten Mitarb.'!Q74)</f>
        <v/>
      </c>
      <c r="J78" s="318" t="str">
        <f t="shared" si="17"/>
        <v/>
      </c>
      <c r="K78" s="278" t="str">
        <f t="shared" si="18"/>
        <v/>
      </c>
      <c r="L78" s="276" t="str">
        <f>IF('1045Bd Stammdaten Mitarb.'!R74="","",'1045Bd Stammdaten Mitarb.'!R74)</f>
        <v/>
      </c>
      <c r="M78" s="277" t="str">
        <f t="shared" si="19"/>
        <v/>
      </c>
      <c r="N78" s="319" t="str">
        <f t="shared" si="20"/>
        <v/>
      </c>
      <c r="O78" s="318" t="str">
        <f t="shared" si="21"/>
        <v/>
      </c>
      <c r="P78" s="278" t="str">
        <f t="shared" si="22"/>
        <v/>
      </c>
      <c r="Q78" s="276" t="str">
        <f t="shared" si="23"/>
        <v/>
      </c>
      <c r="R78" s="277" t="str">
        <f t="shared" si="24"/>
        <v/>
      </c>
      <c r="S78" s="278" t="str">
        <f>IF(N78="","",MAX((N78-AE78)*'1045Ad Antrag'!$B$30,0))</f>
        <v/>
      </c>
      <c r="T78" s="279" t="str">
        <f t="shared" si="25"/>
        <v/>
      </c>
      <c r="U78" s="187"/>
      <c r="V78" s="194">
        <f>'1045Bd Stammdaten Mitarb.'!L74</f>
        <v>0</v>
      </c>
      <c r="W78" s="194" t="str">
        <f>'1045Ed Abrechnung'!D78</f>
        <v/>
      </c>
      <c r="X78" s="187">
        <f>IF(AND('1045Bd Stammdaten Mitarb.'!P74="",'1045Bd Stammdaten Mitarb.'!Q74=""),0,'1045Bd Stammdaten Mitarb.'!P74-'1045Bd Stammdaten Mitarb.'!Q74)</f>
        <v>0</v>
      </c>
      <c r="Y78" s="187" t="str">
        <f>IF(OR($C78="",'1045Bd Stammdaten Mitarb.'!M74="",F78="",'1045Bd Stammdaten Mitarb.'!O74="",X78=""),"",'1045Bd Stammdaten Mitarb.'!M74-F78-'1045Bd Stammdaten Mitarb.'!O74-X78)</f>
        <v/>
      </c>
      <c r="Z78" s="150" t="str">
        <f>IF(K78="","",K78 - '1045Bd Stammdaten Mitarb.'!R74)</f>
        <v/>
      </c>
      <c r="AA78" s="150" t="str">
        <f t="shared" si="26"/>
        <v/>
      </c>
      <c r="AB78" s="150" t="str">
        <f t="shared" si="27"/>
        <v/>
      </c>
      <c r="AC78" s="150" t="str">
        <f t="shared" si="28"/>
        <v/>
      </c>
      <c r="AD78" s="150" t="str">
        <f>IF(OR($C78="",K78="",N78=""),"",MAX(O78+'1045Bd Stammdaten Mitarb.'!S74-N78,0))</f>
        <v/>
      </c>
      <c r="AE78" s="150">
        <f>'1045Bd Stammdaten Mitarb.'!S74</f>
        <v>0</v>
      </c>
      <c r="AF78" s="150" t="str">
        <f t="shared" si="29"/>
        <v/>
      </c>
      <c r="AG78" s="159">
        <f>IF('1045Bd Stammdaten Mitarb.'!M74="",0,1)</f>
        <v>0</v>
      </c>
      <c r="AH78" s="179">
        <f t="shared" si="30"/>
        <v>0</v>
      </c>
      <c r="AI78" s="150">
        <f>IF('1045Bd Stammdaten Mitarb.'!M74="",0,'1045Bd Stammdaten Mitarb.'!M74)</f>
        <v>0</v>
      </c>
      <c r="AJ78" s="150">
        <f>IF('1045Bd Stammdaten Mitarb.'!M74="",0,'1045Bd Stammdaten Mitarb.'!O74)</f>
        <v>0</v>
      </c>
      <c r="AK78" s="194">
        <f>IF('1045Bd Stammdaten Mitarb.'!U74&gt;0,AA78,0)</f>
        <v>0</v>
      </c>
      <c r="AL78" s="160">
        <f>IF('1045Bd Stammdaten Mitarb.'!U74&gt;0,'1045Bd Stammdaten Mitarb.'!S74,0)</f>
        <v>0</v>
      </c>
      <c r="AM78" s="150">
        <f>'1045Bd Stammdaten Mitarb.'!M74</f>
        <v>0</v>
      </c>
      <c r="AN78" s="150">
        <f>'1045Bd Stammdaten Mitarb.'!O74</f>
        <v>0</v>
      </c>
      <c r="AO78" s="150">
        <f t="shared" si="31"/>
        <v>0</v>
      </c>
    </row>
    <row r="79" spans="1:41" s="152" customFormat="1" ht="16.899999999999999" customHeight="1">
      <c r="A79" s="191" t="str">
        <f>IF('1045Bd Stammdaten Mitarb.'!A75="","",'1045Bd Stammdaten Mitarb.'!A75)</f>
        <v/>
      </c>
      <c r="B79" s="192" t="str">
        <f>IF('1045Bd Stammdaten Mitarb.'!B75="","",'1045Bd Stammdaten Mitarb.'!B75)</f>
        <v/>
      </c>
      <c r="C79" s="193" t="str">
        <f>IF('1045Bd Stammdaten Mitarb.'!C75="","",'1045Bd Stammdaten Mitarb.'!C75)</f>
        <v/>
      </c>
      <c r="D79" s="277" t="str">
        <f>IF('1045Bd Stammdaten Mitarb.'!AF75="","",IF('1045Bd Stammdaten Mitarb.'!AF75*E79&gt;'1045Ad Antrag'!$B$28,'1045Ad Antrag'!$B$28/E79,'1045Bd Stammdaten Mitarb.'!AF75))</f>
        <v/>
      </c>
      <c r="E79" s="278" t="str">
        <f>IF('1045Bd Stammdaten Mitarb.'!M75="","",'1045Bd Stammdaten Mitarb.'!M75)</f>
        <v/>
      </c>
      <c r="F79" s="273" t="str">
        <f>IF('1045Bd Stammdaten Mitarb.'!N75="","",'1045Bd Stammdaten Mitarb.'!N75)</f>
        <v/>
      </c>
      <c r="G79" s="273" t="str">
        <f>IF('1045Bd Stammdaten Mitarb.'!O75="","",'1045Bd Stammdaten Mitarb.'!O75)</f>
        <v/>
      </c>
      <c r="H79" s="274" t="str">
        <f>IF('1045Bd Stammdaten Mitarb.'!P75="","",'1045Bd Stammdaten Mitarb.'!P75)</f>
        <v/>
      </c>
      <c r="I79" s="275" t="str">
        <f>IF('1045Bd Stammdaten Mitarb.'!Q75="","",'1045Bd Stammdaten Mitarb.'!Q75)</f>
        <v/>
      </c>
      <c r="J79" s="318" t="str">
        <f t="shared" si="17"/>
        <v/>
      </c>
      <c r="K79" s="278" t="str">
        <f t="shared" si="18"/>
        <v/>
      </c>
      <c r="L79" s="276" t="str">
        <f>IF('1045Bd Stammdaten Mitarb.'!R75="","",'1045Bd Stammdaten Mitarb.'!R75)</f>
        <v/>
      </c>
      <c r="M79" s="277" t="str">
        <f t="shared" si="19"/>
        <v/>
      </c>
      <c r="N79" s="319" t="str">
        <f t="shared" si="20"/>
        <v/>
      </c>
      <c r="O79" s="318" t="str">
        <f t="shared" si="21"/>
        <v/>
      </c>
      <c r="P79" s="278" t="str">
        <f t="shared" si="22"/>
        <v/>
      </c>
      <c r="Q79" s="276" t="str">
        <f t="shared" si="23"/>
        <v/>
      </c>
      <c r="R79" s="277" t="str">
        <f t="shared" si="24"/>
        <v/>
      </c>
      <c r="S79" s="278" t="str">
        <f>IF(N79="","",MAX((N79-AE79)*'1045Ad Antrag'!$B$30,0))</f>
        <v/>
      </c>
      <c r="T79" s="279" t="str">
        <f t="shared" si="25"/>
        <v/>
      </c>
      <c r="U79" s="187"/>
      <c r="V79" s="194">
        <f>'1045Bd Stammdaten Mitarb.'!L75</f>
        <v>0</v>
      </c>
      <c r="W79" s="194" t="str">
        <f>'1045Ed Abrechnung'!D79</f>
        <v/>
      </c>
      <c r="X79" s="187">
        <f>IF(AND('1045Bd Stammdaten Mitarb.'!P75="",'1045Bd Stammdaten Mitarb.'!Q75=""),0,'1045Bd Stammdaten Mitarb.'!P75-'1045Bd Stammdaten Mitarb.'!Q75)</f>
        <v>0</v>
      </c>
      <c r="Y79" s="187" t="str">
        <f>IF(OR($C79="",'1045Bd Stammdaten Mitarb.'!M75="",F79="",'1045Bd Stammdaten Mitarb.'!O75="",X79=""),"",'1045Bd Stammdaten Mitarb.'!M75-F79-'1045Bd Stammdaten Mitarb.'!O75-X79)</f>
        <v/>
      </c>
      <c r="Z79" s="150" t="str">
        <f>IF(K79="","",K79 - '1045Bd Stammdaten Mitarb.'!R75)</f>
        <v/>
      </c>
      <c r="AA79" s="150" t="str">
        <f t="shared" si="26"/>
        <v/>
      </c>
      <c r="AB79" s="150" t="str">
        <f t="shared" si="27"/>
        <v/>
      </c>
      <c r="AC79" s="150" t="str">
        <f t="shared" si="28"/>
        <v/>
      </c>
      <c r="AD79" s="150" t="str">
        <f>IF(OR($C79="",K79="",N79=""),"",MAX(O79+'1045Bd Stammdaten Mitarb.'!S75-N79,0))</f>
        <v/>
      </c>
      <c r="AE79" s="150">
        <f>'1045Bd Stammdaten Mitarb.'!S75</f>
        <v>0</v>
      </c>
      <c r="AF79" s="150" t="str">
        <f t="shared" si="29"/>
        <v/>
      </c>
      <c r="AG79" s="159">
        <f>IF('1045Bd Stammdaten Mitarb.'!M75="",0,1)</f>
        <v>0</v>
      </c>
      <c r="AH79" s="179">
        <f t="shared" si="30"/>
        <v>0</v>
      </c>
      <c r="AI79" s="150">
        <f>IF('1045Bd Stammdaten Mitarb.'!M75="",0,'1045Bd Stammdaten Mitarb.'!M75)</f>
        <v>0</v>
      </c>
      <c r="AJ79" s="150">
        <f>IF('1045Bd Stammdaten Mitarb.'!M75="",0,'1045Bd Stammdaten Mitarb.'!O75)</f>
        <v>0</v>
      </c>
      <c r="AK79" s="194">
        <f>IF('1045Bd Stammdaten Mitarb.'!U75&gt;0,AA79,0)</f>
        <v>0</v>
      </c>
      <c r="AL79" s="160">
        <f>IF('1045Bd Stammdaten Mitarb.'!U75&gt;0,'1045Bd Stammdaten Mitarb.'!S75,0)</f>
        <v>0</v>
      </c>
      <c r="AM79" s="150">
        <f>'1045Bd Stammdaten Mitarb.'!M75</f>
        <v>0</v>
      </c>
      <c r="AN79" s="150">
        <f>'1045Bd Stammdaten Mitarb.'!O75</f>
        <v>0</v>
      </c>
      <c r="AO79" s="150">
        <f t="shared" si="31"/>
        <v>0</v>
      </c>
    </row>
    <row r="80" spans="1:41" s="152" customFormat="1" ht="16.899999999999999" customHeight="1">
      <c r="A80" s="191" t="str">
        <f>IF('1045Bd Stammdaten Mitarb.'!A76="","",'1045Bd Stammdaten Mitarb.'!A76)</f>
        <v/>
      </c>
      <c r="B80" s="192" t="str">
        <f>IF('1045Bd Stammdaten Mitarb.'!B76="","",'1045Bd Stammdaten Mitarb.'!B76)</f>
        <v/>
      </c>
      <c r="C80" s="193" t="str">
        <f>IF('1045Bd Stammdaten Mitarb.'!C76="","",'1045Bd Stammdaten Mitarb.'!C76)</f>
        <v/>
      </c>
      <c r="D80" s="277" t="str">
        <f>IF('1045Bd Stammdaten Mitarb.'!AF76="","",IF('1045Bd Stammdaten Mitarb.'!AF76*E80&gt;'1045Ad Antrag'!$B$28,'1045Ad Antrag'!$B$28/E80,'1045Bd Stammdaten Mitarb.'!AF76))</f>
        <v/>
      </c>
      <c r="E80" s="278" t="str">
        <f>IF('1045Bd Stammdaten Mitarb.'!M76="","",'1045Bd Stammdaten Mitarb.'!M76)</f>
        <v/>
      </c>
      <c r="F80" s="273" t="str">
        <f>IF('1045Bd Stammdaten Mitarb.'!N76="","",'1045Bd Stammdaten Mitarb.'!N76)</f>
        <v/>
      </c>
      <c r="G80" s="273" t="str">
        <f>IF('1045Bd Stammdaten Mitarb.'!O76="","",'1045Bd Stammdaten Mitarb.'!O76)</f>
        <v/>
      </c>
      <c r="H80" s="274" t="str">
        <f>IF('1045Bd Stammdaten Mitarb.'!P76="","",'1045Bd Stammdaten Mitarb.'!P76)</f>
        <v/>
      </c>
      <c r="I80" s="275" t="str">
        <f>IF('1045Bd Stammdaten Mitarb.'!Q76="","",'1045Bd Stammdaten Mitarb.'!Q76)</f>
        <v/>
      </c>
      <c r="J80" s="318" t="str">
        <f t="shared" si="17"/>
        <v/>
      </c>
      <c r="K80" s="278" t="str">
        <f t="shared" si="18"/>
        <v/>
      </c>
      <c r="L80" s="276" t="str">
        <f>IF('1045Bd Stammdaten Mitarb.'!R76="","",'1045Bd Stammdaten Mitarb.'!R76)</f>
        <v/>
      </c>
      <c r="M80" s="277" t="str">
        <f t="shared" si="19"/>
        <v/>
      </c>
      <c r="N80" s="319" t="str">
        <f t="shared" si="20"/>
        <v/>
      </c>
      <c r="O80" s="318" t="str">
        <f t="shared" si="21"/>
        <v/>
      </c>
      <c r="P80" s="278" t="str">
        <f t="shared" si="22"/>
        <v/>
      </c>
      <c r="Q80" s="276" t="str">
        <f t="shared" si="23"/>
        <v/>
      </c>
      <c r="R80" s="277" t="str">
        <f t="shared" si="24"/>
        <v/>
      </c>
      <c r="S80" s="278" t="str">
        <f>IF(N80="","",MAX((N80-AE80)*'1045Ad Antrag'!$B$30,0))</f>
        <v/>
      </c>
      <c r="T80" s="279" t="str">
        <f t="shared" si="25"/>
        <v/>
      </c>
      <c r="U80" s="187"/>
      <c r="V80" s="194">
        <f>'1045Bd Stammdaten Mitarb.'!L76</f>
        <v>0</v>
      </c>
      <c r="W80" s="194" t="str">
        <f>'1045Ed Abrechnung'!D80</f>
        <v/>
      </c>
      <c r="X80" s="187">
        <f>IF(AND('1045Bd Stammdaten Mitarb.'!P76="",'1045Bd Stammdaten Mitarb.'!Q76=""),0,'1045Bd Stammdaten Mitarb.'!P76-'1045Bd Stammdaten Mitarb.'!Q76)</f>
        <v>0</v>
      </c>
      <c r="Y80" s="187" t="str">
        <f>IF(OR($C80="",'1045Bd Stammdaten Mitarb.'!M76="",F80="",'1045Bd Stammdaten Mitarb.'!O76="",X80=""),"",'1045Bd Stammdaten Mitarb.'!M76-F80-'1045Bd Stammdaten Mitarb.'!O76-X80)</f>
        <v/>
      </c>
      <c r="Z80" s="150" t="str">
        <f>IF(K80="","",K80 - '1045Bd Stammdaten Mitarb.'!R76)</f>
        <v/>
      </c>
      <c r="AA80" s="150" t="str">
        <f t="shared" si="26"/>
        <v/>
      </c>
      <c r="AB80" s="150" t="str">
        <f t="shared" si="27"/>
        <v/>
      </c>
      <c r="AC80" s="150" t="str">
        <f t="shared" si="28"/>
        <v/>
      </c>
      <c r="AD80" s="150" t="str">
        <f>IF(OR($C80="",K80="",N80=""),"",MAX(O80+'1045Bd Stammdaten Mitarb.'!S76-N80,0))</f>
        <v/>
      </c>
      <c r="AE80" s="150">
        <f>'1045Bd Stammdaten Mitarb.'!S76</f>
        <v>0</v>
      </c>
      <c r="AF80" s="150" t="str">
        <f t="shared" si="29"/>
        <v/>
      </c>
      <c r="AG80" s="159">
        <f>IF('1045Bd Stammdaten Mitarb.'!M76="",0,1)</f>
        <v>0</v>
      </c>
      <c r="AH80" s="179">
        <f t="shared" si="30"/>
        <v>0</v>
      </c>
      <c r="AI80" s="150">
        <f>IF('1045Bd Stammdaten Mitarb.'!M76="",0,'1045Bd Stammdaten Mitarb.'!M76)</f>
        <v>0</v>
      </c>
      <c r="AJ80" s="150">
        <f>IF('1045Bd Stammdaten Mitarb.'!M76="",0,'1045Bd Stammdaten Mitarb.'!O76)</f>
        <v>0</v>
      </c>
      <c r="AK80" s="194">
        <f>IF('1045Bd Stammdaten Mitarb.'!U76&gt;0,AA80,0)</f>
        <v>0</v>
      </c>
      <c r="AL80" s="160">
        <f>IF('1045Bd Stammdaten Mitarb.'!U76&gt;0,'1045Bd Stammdaten Mitarb.'!S76,0)</f>
        <v>0</v>
      </c>
      <c r="AM80" s="150">
        <f>'1045Bd Stammdaten Mitarb.'!M76</f>
        <v>0</v>
      </c>
      <c r="AN80" s="150">
        <f>'1045Bd Stammdaten Mitarb.'!O76</f>
        <v>0</v>
      </c>
      <c r="AO80" s="150">
        <f t="shared" si="31"/>
        <v>0</v>
      </c>
    </row>
    <row r="81" spans="1:41" s="152" customFormat="1" ht="16.899999999999999" customHeight="1">
      <c r="A81" s="191" t="str">
        <f>IF('1045Bd Stammdaten Mitarb.'!A77="","",'1045Bd Stammdaten Mitarb.'!A77)</f>
        <v/>
      </c>
      <c r="B81" s="192" t="str">
        <f>IF('1045Bd Stammdaten Mitarb.'!B77="","",'1045Bd Stammdaten Mitarb.'!B77)</f>
        <v/>
      </c>
      <c r="C81" s="193" t="str">
        <f>IF('1045Bd Stammdaten Mitarb.'!C77="","",'1045Bd Stammdaten Mitarb.'!C77)</f>
        <v/>
      </c>
      <c r="D81" s="277" t="str">
        <f>IF('1045Bd Stammdaten Mitarb.'!AF77="","",IF('1045Bd Stammdaten Mitarb.'!AF77*E81&gt;'1045Ad Antrag'!$B$28,'1045Ad Antrag'!$B$28/E81,'1045Bd Stammdaten Mitarb.'!AF77))</f>
        <v/>
      </c>
      <c r="E81" s="278" t="str">
        <f>IF('1045Bd Stammdaten Mitarb.'!M77="","",'1045Bd Stammdaten Mitarb.'!M77)</f>
        <v/>
      </c>
      <c r="F81" s="273" t="str">
        <f>IF('1045Bd Stammdaten Mitarb.'!N77="","",'1045Bd Stammdaten Mitarb.'!N77)</f>
        <v/>
      </c>
      <c r="G81" s="273" t="str">
        <f>IF('1045Bd Stammdaten Mitarb.'!O77="","",'1045Bd Stammdaten Mitarb.'!O77)</f>
        <v/>
      </c>
      <c r="H81" s="274" t="str">
        <f>IF('1045Bd Stammdaten Mitarb.'!P77="","",'1045Bd Stammdaten Mitarb.'!P77)</f>
        <v/>
      </c>
      <c r="I81" s="275" t="str">
        <f>IF('1045Bd Stammdaten Mitarb.'!Q77="","",'1045Bd Stammdaten Mitarb.'!Q77)</f>
        <v/>
      </c>
      <c r="J81" s="318" t="str">
        <f t="shared" si="17"/>
        <v/>
      </c>
      <c r="K81" s="278" t="str">
        <f t="shared" si="18"/>
        <v/>
      </c>
      <c r="L81" s="276" t="str">
        <f>IF('1045Bd Stammdaten Mitarb.'!R77="","",'1045Bd Stammdaten Mitarb.'!R77)</f>
        <v/>
      </c>
      <c r="M81" s="277" t="str">
        <f t="shared" si="19"/>
        <v/>
      </c>
      <c r="N81" s="319" t="str">
        <f t="shared" si="20"/>
        <v/>
      </c>
      <c r="O81" s="318" t="str">
        <f t="shared" si="21"/>
        <v/>
      </c>
      <c r="P81" s="278" t="str">
        <f t="shared" si="22"/>
        <v/>
      </c>
      <c r="Q81" s="276" t="str">
        <f t="shared" si="23"/>
        <v/>
      </c>
      <c r="R81" s="277" t="str">
        <f t="shared" si="24"/>
        <v/>
      </c>
      <c r="S81" s="278" t="str">
        <f>IF(N81="","",MAX((N81-AE81)*'1045Ad Antrag'!$B$30,0))</f>
        <v/>
      </c>
      <c r="T81" s="279" t="str">
        <f t="shared" si="25"/>
        <v/>
      </c>
      <c r="U81" s="187"/>
      <c r="V81" s="194">
        <f>'1045Bd Stammdaten Mitarb.'!L77</f>
        <v>0</v>
      </c>
      <c r="W81" s="194" t="str">
        <f>'1045Ed Abrechnung'!D81</f>
        <v/>
      </c>
      <c r="X81" s="187">
        <f>IF(AND('1045Bd Stammdaten Mitarb.'!P77="",'1045Bd Stammdaten Mitarb.'!Q77=""),0,'1045Bd Stammdaten Mitarb.'!P77-'1045Bd Stammdaten Mitarb.'!Q77)</f>
        <v>0</v>
      </c>
      <c r="Y81" s="187" t="str">
        <f>IF(OR($C81="",'1045Bd Stammdaten Mitarb.'!M77="",F81="",'1045Bd Stammdaten Mitarb.'!O77="",X81=""),"",'1045Bd Stammdaten Mitarb.'!M77-F81-'1045Bd Stammdaten Mitarb.'!O77-X81)</f>
        <v/>
      </c>
      <c r="Z81" s="150" t="str">
        <f>IF(K81="","",K81 - '1045Bd Stammdaten Mitarb.'!R77)</f>
        <v/>
      </c>
      <c r="AA81" s="150" t="str">
        <f t="shared" si="26"/>
        <v/>
      </c>
      <c r="AB81" s="150" t="str">
        <f t="shared" si="27"/>
        <v/>
      </c>
      <c r="AC81" s="150" t="str">
        <f t="shared" si="28"/>
        <v/>
      </c>
      <c r="AD81" s="150" t="str">
        <f>IF(OR($C81="",K81="",N81=""),"",MAX(O81+'1045Bd Stammdaten Mitarb.'!S77-N81,0))</f>
        <v/>
      </c>
      <c r="AE81" s="150">
        <f>'1045Bd Stammdaten Mitarb.'!S77</f>
        <v>0</v>
      </c>
      <c r="AF81" s="150" t="str">
        <f t="shared" si="29"/>
        <v/>
      </c>
      <c r="AG81" s="159">
        <f>IF('1045Bd Stammdaten Mitarb.'!M77="",0,1)</f>
        <v>0</v>
      </c>
      <c r="AH81" s="179">
        <f t="shared" si="30"/>
        <v>0</v>
      </c>
      <c r="AI81" s="150">
        <f>IF('1045Bd Stammdaten Mitarb.'!M77="",0,'1045Bd Stammdaten Mitarb.'!M77)</f>
        <v>0</v>
      </c>
      <c r="AJ81" s="150">
        <f>IF('1045Bd Stammdaten Mitarb.'!M77="",0,'1045Bd Stammdaten Mitarb.'!O77)</f>
        <v>0</v>
      </c>
      <c r="AK81" s="194">
        <f>IF('1045Bd Stammdaten Mitarb.'!U77&gt;0,AA81,0)</f>
        <v>0</v>
      </c>
      <c r="AL81" s="160">
        <f>IF('1045Bd Stammdaten Mitarb.'!U77&gt;0,'1045Bd Stammdaten Mitarb.'!S77,0)</f>
        <v>0</v>
      </c>
      <c r="AM81" s="150">
        <f>'1045Bd Stammdaten Mitarb.'!M77</f>
        <v>0</v>
      </c>
      <c r="AN81" s="150">
        <f>'1045Bd Stammdaten Mitarb.'!O77</f>
        <v>0</v>
      </c>
      <c r="AO81" s="150">
        <f t="shared" si="31"/>
        <v>0</v>
      </c>
    </row>
    <row r="82" spans="1:41" s="152" customFormat="1" ht="16.899999999999999" customHeight="1">
      <c r="A82" s="191" t="str">
        <f>IF('1045Bd Stammdaten Mitarb.'!A78="","",'1045Bd Stammdaten Mitarb.'!A78)</f>
        <v/>
      </c>
      <c r="B82" s="192" t="str">
        <f>IF('1045Bd Stammdaten Mitarb.'!B78="","",'1045Bd Stammdaten Mitarb.'!B78)</f>
        <v/>
      </c>
      <c r="C82" s="193" t="str">
        <f>IF('1045Bd Stammdaten Mitarb.'!C78="","",'1045Bd Stammdaten Mitarb.'!C78)</f>
        <v/>
      </c>
      <c r="D82" s="277" t="str">
        <f>IF('1045Bd Stammdaten Mitarb.'!AF78="","",IF('1045Bd Stammdaten Mitarb.'!AF78*E82&gt;'1045Ad Antrag'!$B$28,'1045Ad Antrag'!$B$28/E82,'1045Bd Stammdaten Mitarb.'!AF78))</f>
        <v/>
      </c>
      <c r="E82" s="278" t="str">
        <f>IF('1045Bd Stammdaten Mitarb.'!M78="","",'1045Bd Stammdaten Mitarb.'!M78)</f>
        <v/>
      </c>
      <c r="F82" s="273" t="str">
        <f>IF('1045Bd Stammdaten Mitarb.'!N78="","",'1045Bd Stammdaten Mitarb.'!N78)</f>
        <v/>
      </c>
      <c r="G82" s="273" t="str">
        <f>IF('1045Bd Stammdaten Mitarb.'!O78="","",'1045Bd Stammdaten Mitarb.'!O78)</f>
        <v/>
      </c>
      <c r="H82" s="274" t="str">
        <f>IF('1045Bd Stammdaten Mitarb.'!P78="","",'1045Bd Stammdaten Mitarb.'!P78)</f>
        <v/>
      </c>
      <c r="I82" s="275" t="str">
        <f>IF('1045Bd Stammdaten Mitarb.'!Q78="","",'1045Bd Stammdaten Mitarb.'!Q78)</f>
        <v/>
      </c>
      <c r="J82" s="318" t="str">
        <f t="shared" si="17"/>
        <v/>
      </c>
      <c r="K82" s="278" t="str">
        <f t="shared" si="18"/>
        <v/>
      </c>
      <c r="L82" s="276" t="str">
        <f>IF('1045Bd Stammdaten Mitarb.'!R78="","",'1045Bd Stammdaten Mitarb.'!R78)</f>
        <v/>
      </c>
      <c r="M82" s="277" t="str">
        <f t="shared" si="19"/>
        <v/>
      </c>
      <c r="N82" s="319" t="str">
        <f t="shared" si="20"/>
        <v/>
      </c>
      <c r="O82" s="318" t="str">
        <f t="shared" si="21"/>
        <v/>
      </c>
      <c r="P82" s="278" t="str">
        <f t="shared" si="22"/>
        <v/>
      </c>
      <c r="Q82" s="276" t="str">
        <f t="shared" si="23"/>
        <v/>
      </c>
      <c r="R82" s="277" t="str">
        <f t="shared" si="24"/>
        <v/>
      </c>
      <c r="S82" s="278" t="str">
        <f>IF(N82="","",MAX((N82-AE82)*'1045Ad Antrag'!$B$30,0))</f>
        <v/>
      </c>
      <c r="T82" s="279" t="str">
        <f t="shared" si="25"/>
        <v/>
      </c>
      <c r="U82" s="187"/>
      <c r="V82" s="194">
        <f>'1045Bd Stammdaten Mitarb.'!L78</f>
        <v>0</v>
      </c>
      <c r="W82" s="194" t="str">
        <f>'1045Ed Abrechnung'!D82</f>
        <v/>
      </c>
      <c r="X82" s="187">
        <f>IF(AND('1045Bd Stammdaten Mitarb.'!P78="",'1045Bd Stammdaten Mitarb.'!Q78=""),0,'1045Bd Stammdaten Mitarb.'!P78-'1045Bd Stammdaten Mitarb.'!Q78)</f>
        <v>0</v>
      </c>
      <c r="Y82" s="187" t="str">
        <f>IF(OR($C82="",'1045Bd Stammdaten Mitarb.'!M78="",F82="",'1045Bd Stammdaten Mitarb.'!O78="",X82=""),"",'1045Bd Stammdaten Mitarb.'!M78-F82-'1045Bd Stammdaten Mitarb.'!O78-X82)</f>
        <v/>
      </c>
      <c r="Z82" s="150" t="str">
        <f>IF(K82="","",K82 - '1045Bd Stammdaten Mitarb.'!R78)</f>
        <v/>
      </c>
      <c r="AA82" s="150" t="str">
        <f t="shared" si="26"/>
        <v/>
      </c>
      <c r="AB82" s="150" t="str">
        <f t="shared" si="27"/>
        <v/>
      </c>
      <c r="AC82" s="150" t="str">
        <f t="shared" si="28"/>
        <v/>
      </c>
      <c r="AD82" s="150" t="str">
        <f>IF(OR($C82="",K82="",N82=""),"",MAX(O82+'1045Bd Stammdaten Mitarb.'!S78-N82,0))</f>
        <v/>
      </c>
      <c r="AE82" s="150">
        <f>'1045Bd Stammdaten Mitarb.'!S78</f>
        <v>0</v>
      </c>
      <c r="AF82" s="150" t="str">
        <f t="shared" si="29"/>
        <v/>
      </c>
      <c r="AG82" s="159">
        <f>IF('1045Bd Stammdaten Mitarb.'!M78="",0,1)</f>
        <v>0</v>
      </c>
      <c r="AH82" s="179">
        <f t="shared" si="30"/>
        <v>0</v>
      </c>
      <c r="AI82" s="150">
        <f>IF('1045Bd Stammdaten Mitarb.'!M78="",0,'1045Bd Stammdaten Mitarb.'!M78)</f>
        <v>0</v>
      </c>
      <c r="AJ82" s="150">
        <f>IF('1045Bd Stammdaten Mitarb.'!M78="",0,'1045Bd Stammdaten Mitarb.'!O78)</f>
        <v>0</v>
      </c>
      <c r="AK82" s="194">
        <f>IF('1045Bd Stammdaten Mitarb.'!U78&gt;0,AA82,0)</f>
        <v>0</v>
      </c>
      <c r="AL82" s="160">
        <f>IF('1045Bd Stammdaten Mitarb.'!U78&gt;0,'1045Bd Stammdaten Mitarb.'!S78,0)</f>
        <v>0</v>
      </c>
      <c r="AM82" s="150">
        <f>'1045Bd Stammdaten Mitarb.'!M78</f>
        <v>0</v>
      </c>
      <c r="AN82" s="150">
        <f>'1045Bd Stammdaten Mitarb.'!O78</f>
        <v>0</v>
      </c>
      <c r="AO82" s="150">
        <f t="shared" si="31"/>
        <v>0</v>
      </c>
    </row>
    <row r="83" spans="1:41" s="152" customFormat="1" ht="16.899999999999999" customHeight="1">
      <c r="A83" s="191" t="str">
        <f>IF('1045Bd Stammdaten Mitarb.'!A79="","",'1045Bd Stammdaten Mitarb.'!A79)</f>
        <v/>
      </c>
      <c r="B83" s="192" t="str">
        <f>IF('1045Bd Stammdaten Mitarb.'!B79="","",'1045Bd Stammdaten Mitarb.'!B79)</f>
        <v/>
      </c>
      <c r="C83" s="193" t="str">
        <f>IF('1045Bd Stammdaten Mitarb.'!C79="","",'1045Bd Stammdaten Mitarb.'!C79)</f>
        <v/>
      </c>
      <c r="D83" s="277" t="str">
        <f>IF('1045Bd Stammdaten Mitarb.'!AF79="","",IF('1045Bd Stammdaten Mitarb.'!AF79*E83&gt;'1045Ad Antrag'!$B$28,'1045Ad Antrag'!$B$28/E83,'1045Bd Stammdaten Mitarb.'!AF79))</f>
        <v/>
      </c>
      <c r="E83" s="278" t="str">
        <f>IF('1045Bd Stammdaten Mitarb.'!M79="","",'1045Bd Stammdaten Mitarb.'!M79)</f>
        <v/>
      </c>
      <c r="F83" s="273" t="str">
        <f>IF('1045Bd Stammdaten Mitarb.'!N79="","",'1045Bd Stammdaten Mitarb.'!N79)</f>
        <v/>
      </c>
      <c r="G83" s="273" t="str">
        <f>IF('1045Bd Stammdaten Mitarb.'!O79="","",'1045Bd Stammdaten Mitarb.'!O79)</f>
        <v/>
      </c>
      <c r="H83" s="274" t="str">
        <f>IF('1045Bd Stammdaten Mitarb.'!P79="","",'1045Bd Stammdaten Mitarb.'!P79)</f>
        <v/>
      </c>
      <c r="I83" s="275" t="str">
        <f>IF('1045Bd Stammdaten Mitarb.'!Q79="","",'1045Bd Stammdaten Mitarb.'!Q79)</f>
        <v/>
      </c>
      <c r="J83" s="318" t="str">
        <f t="shared" si="17"/>
        <v/>
      </c>
      <c r="K83" s="278" t="str">
        <f t="shared" si="18"/>
        <v/>
      </c>
      <c r="L83" s="276" t="str">
        <f>IF('1045Bd Stammdaten Mitarb.'!R79="","",'1045Bd Stammdaten Mitarb.'!R79)</f>
        <v/>
      </c>
      <c r="M83" s="277" t="str">
        <f t="shared" si="19"/>
        <v/>
      </c>
      <c r="N83" s="319" t="str">
        <f t="shared" si="20"/>
        <v/>
      </c>
      <c r="O83" s="318" t="str">
        <f t="shared" si="21"/>
        <v/>
      </c>
      <c r="P83" s="278" t="str">
        <f t="shared" si="22"/>
        <v/>
      </c>
      <c r="Q83" s="276" t="str">
        <f t="shared" si="23"/>
        <v/>
      </c>
      <c r="R83" s="277" t="str">
        <f t="shared" si="24"/>
        <v/>
      </c>
      <c r="S83" s="278" t="str">
        <f>IF(N83="","",MAX((N83-AE83)*'1045Ad Antrag'!$B$30,0))</f>
        <v/>
      </c>
      <c r="T83" s="279" t="str">
        <f t="shared" si="25"/>
        <v/>
      </c>
      <c r="U83" s="187"/>
      <c r="V83" s="194">
        <f>'1045Bd Stammdaten Mitarb.'!L79</f>
        <v>0</v>
      </c>
      <c r="W83" s="194" t="str">
        <f>'1045Ed Abrechnung'!D83</f>
        <v/>
      </c>
      <c r="X83" s="187">
        <f>IF(AND('1045Bd Stammdaten Mitarb.'!P79="",'1045Bd Stammdaten Mitarb.'!Q79=""),0,'1045Bd Stammdaten Mitarb.'!P79-'1045Bd Stammdaten Mitarb.'!Q79)</f>
        <v>0</v>
      </c>
      <c r="Y83" s="187" t="str">
        <f>IF(OR($C83="",'1045Bd Stammdaten Mitarb.'!M79="",F83="",'1045Bd Stammdaten Mitarb.'!O79="",X83=""),"",'1045Bd Stammdaten Mitarb.'!M79-F83-'1045Bd Stammdaten Mitarb.'!O79-X83)</f>
        <v/>
      </c>
      <c r="Z83" s="150" t="str">
        <f>IF(K83="","",K83 - '1045Bd Stammdaten Mitarb.'!R79)</f>
        <v/>
      </c>
      <c r="AA83" s="150" t="str">
        <f t="shared" si="26"/>
        <v/>
      </c>
      <c r="AB83" s="150" t="str">
        <f t="shared" si="27"/>
        <v/>
      </c>
      <c r="AC83" s="150" t="str">
        <f t="shared" si="28"/>
        <v/>
      </c>
      <c r="AD83" s="150" t="str">
        <f>IF(OR($C83="",K83="",N83=""),"",MAX(O83+'1045Bd Stammdaten Mitarb.'!S79-N83,0))</f>
        <v/>
      </c>
      <c r="AE83" s="150">
        <f>'1045Bd Stammdaten Mitarb.'!S79</f>
        <v>0</v>
      </c>
      <c r="AF83" s="150" t="str">
        <f t="shared" si="29"/>
        <v/>
      </c>
      <c r="AG83" s="159">
        <f>IF('1045Bd Stammdaten Mitarb.'!M79="",0,1)</f>
        <v>0</v>
      </c>
      <c r="AH83" s="179">
        <f t="shared" si="30"/>
        <v>0</v>
      </c>
      <c r="AI83" s="150">
        <f>IF('1045Bd Stammdaten Mitarb.'!M79="",0,'1045Bd Stammdaten Mitarb.'!M79)</f>
        <v>0</v>
      </c>
      <c r="AJ83" s="150">
        <f>IF('1045Bd Stammdaten Mitarb.'!M79="",0,'1045Bd Stammdaten Mitarb.'!O79)</f>
        <v>0</v>
      </c>
      <c r="AK83" s="194">
        <f>IF('1045Bd Stammdaten Mitarb.'!U79&gt;0,AA83,0)</f>
        <v>0</v>
      </c>
      <c r="AL83" s="160">
        <f>IF('1045Bd Stammdaten Mitarb.'!U79&gt;0,'1045Bd Stammdaten Mitarb.'!S79,0)</f>
        <v>0</v>
      </c>
      <c r="AM83" s="150">
        <f>'1045Bd Stammdaten Mitarb.'!M79</f>
        <v>0</v>
      </c>
      <c r="AN83" s="150">
        <f>'1045Bd Stammdaten Mitarb.'!O79</f>
        <v>0</v>
      </c>
      <c r="AO83" s="150">
        <f t="shared" si="31"/>
        <v>0</v>
      </c>
    </row>
    <row r="84" spans="1:41" s="152" customFormat="1" ht="16.899999999999999" customHeight="1">
      <c r="A84" s="191" t="str">
        <f>IF('1045Bd Stammdaten Mitarb.'!A80="","",'1045Bd Stammdaten Mitarb.'!A80)</f>
        <v/>
      </c>
      <c r="B84" s="192" t="str">
        <f>IF('1045Bd Stammdaten Mitarb.'!B80="","",'1045Bd Stammdaten Mitarb.'!B80)</f>
        <v/>
      </c>
      <c r="C84" s="193" t="str">
        <f>IF('1045Bd Stammdaten Mitarb.'!C80="","",'1045Bd Stammdaten Mitarb.'!C80)</f>
        <v/>
      </c>
      <c r="D84" s="277" t="str">
        <f>IF('1045Bd Stammdaten Mitarb.'!AF80="","",IF('1045Bd Stammdaten Mitarb.'!AF80*E84&gt;'1045Ad Antrag'!$B$28,'1045Ad Antrag'!$B$28/E84,'1045Bd Stammdaten Mitarb.'!AF80))</f>
        <v/>
      </c>
      <c r="E84" s="278" t="str">
        <f>IF('1045Bd Stammdaten Mitarb.'!M80="","",'1045Bd Stammdaten Mitarb.'!M80)</f>
        <v/>
      </c>
      <c r="F84" s="273" t="str">
        <f>IF('1045Bd Stammdaten Mitarb.'!N80="","",'1045Bd Stammdaten Mitarb.'!N80)</f>
        <v/>
      </c>
      <c r="G84" s="273" t="str">
        <f>IF('1045Bd Stammdaten Mitarb.'!O80="","",'1045Bd Stammdaten Mitarb.'!O80)</f>
        <v/>
      </c>
      <c r="H84" s="274" t="str">
        <f>IF('1045Bd Stammdaten Mitarb.'!P80="","",'1045Bd Stammdaten Mitarb.'!P80)</f>
        <v/>
      </c>
      <c r="I84" s="275" t="str">
        <f>IF('1045Bd Stammdaten Mitarb.'!Q80="","",'1045Bd Stammdaten Mitarb.'!Q80)</f>
        <v/>
      </c>
      <c r="J84" s="318" t="str">
        <f t="shared" si="17"/>
        <v/>
      </c>
      <c r="K84" s="278" t="str">
        <f t="shared" si="18"/>
        <v/>
      </c>
      <c r="L84" s="276" t="str">
        <f>IF('1045Bd Stammdaten Mitarb.'!R80="","",'1045Bd Stammdaten Mitarb.'!R80)</f>
        <v/>
      </c>
      <c r="M84" s="277" t="str">
        <f t="shared" si="19"/>
        <v/>
      </c>
      <c r="N84" s="319" t="str">
        <f t="shared" si="20"/>
        <v/>
      </c>
      <c r="O84" s="318" t="str">
        <f t="shared" si="21"/>
        <v/>
      </c>
      <c r="P84" s="278" t="str">
        <f t="shared" si="22"/>
        <v/>
      </c>
      <c r="Q84" s="276" t="str">
        <f t="shared" si="23"/>
        <v/>
      </c>
      <c r="R84" s="277" t="str">
        <f t="shared" si="24"/>
        <v/>
      </c>
      <c r="S84" s="278" t="str">
        <f>IF(N84="","",MAX((N84-AE84)*'1045Ad Antrag'!$B$30,0))</f>
        <v/>
      </c>
      <c r="T84" s="279" t="str">
        <f t="shared" si="25"/>
        <v/>
      </c>
      <c r="U84" s="187"/>
      <c r="V84" s="194">
        <f>'1045Bd Stammdaten Mitarb.'!L80</f>
        <v>0</v>
      </c>
      <c r="W84" s="194" t="str">
        <f>'1045Ed Abrechnung'!D84</f>
        <v/>
      </c>
      <c r="X84" s="187">
        <f>IF(AND('1045Bd Stammdaten Mitarb.'!P80="",'1045Bd Stammdaten Mitarb.'!Q80=""),0,'1045Bd Stammdaten Mitarb.'!P80-'1045Bd Stammdaten Mitarb.'!Q80)</f>
        <v>0</v>
      </c>
      <c r="Y84" s="187" t="str">
        <f>IF(OR($C84="",'1045Bd Stammdaten Mitarb.'!M80="",F84="",'1045Bd Stammdaten Mitarb.'!O80="",X84=""),"",'1045Bd Stammdaten Mitarb.'!M80-F84-'1045Bd Stammdaten Mitarb.'!O80-X84)</f>
        <v/>
      </c>
      <c r="Z84" s="150" t="str">
        <f>IF(K84="","",K84 - '1045Bd Stammdaten Mitarb.'!R80)</f>
        <v/>
      </c>
      <c r="AA84" s="150" t="str">
        <f t="shared" si="26"/>
        <v/>
      </c>
      <c r="AB84" s="150" t="str">
        <f t="shared" si="27"/>
        <v/>
      </c>
      <c r="AC84" s="150" t="str">
        <f t="shared" si="28"/>
        <v/>
      </c>
      <c r="AD84" s="150" t="str">
        <f>IF(OR($C84="",K84="",N84=""),"",MAX(O84+'1045Bd Stammdaten Mitarb.'!S80-N84,0))</f>
        <v/>
      </c>
      <c r="AE84" s="150">
        <f>'1045Bd Stammdaten Mitarb.'!S80</f>
        <v>0</v>
      </c>
      <c r="AF84" s="150" t="str">
        <f t="shared" si="29"/>
        <v/>
      </c>
      <c r="AG84" s="159">
        <f>IF('1045Bd Stammdaten Mitarb.'!M80="",0,1)</f>
        <v>0</v>
      </c>
      <c r="AH84" s="179">
        <f t="shared" si="30"/>
        <v>0</v>
      </c>
      <c r="AI84" s="150">
        <f>IF('1045Bd Stammdaten Mitarb.'!M80="",0,'1045Bd Stammdaten Mitarb.'!M80)</f>
        <v>0</v>
      </c>
      <c r="AJ84" s="150">
        <f>IF('1045Bd Stammdaten Mitarb.'!M80="",0,'1045Bd Stammdaten Mitarb.'!O80)</f>
        <v>0</v>
      </c>
      <c r="AK84" s="194">
        <f>IF('1045Bd Stammdaten Mitarb.'!U80&gt;0,AA84,0)</f>
        <v>0</v>
      </c>
      <c r="AL84" s="160">
        <f>IF('1045Bd Stammdaten Mitarb.'!U80&gt;0,'1045Bd Stammdaten Mitarb.'!S80,0)</f>
        <v>0</v>
      </c>
      <c r="AM84" s="150">
        <f>'1045Bd Stammdaten Mitarb.'!M80</f>
        <v>0</v>
      </c>
      <c r="AN84" s="150">
        <f>'1045Bd Stammdaten Mitarb.'!O80</f>
        <v>0</v>
      </c>
      <c r="AO84" s="150">
        <f t="shared" si="31"/>
        <v>0</v>
      </c>
    </row>
    <row r="85" spans="1:41" s="152" customFormat="1" ht="16.899999999999999" customHeight="1">
      <c r="A85" s="191" t="str">
        <f>IF('1045Bd Stammdaten Mitarb.'!A81="","",'1045Bd Stammdaten Mitarb.'!A81)</f>
        <v/>
      </c>
      <c r="B85" s="192" t="str">
        <f>IF('1045Bd Stammdaten Mitarb.'!B81="","",'1045Bd Stammdaten Mitarb.'!B81)</f>
        <v/>
      </c>
      <c r="C85" s="193" t="str">
        <f>IF('1045Bd Stammdaten Mitarb.'!C81="","",'1045Bd Stammdaten Mitarb.'!C81)</f>
        <v/>
      </c>
      <c r="D85" s="277" t="str">
        <f>IF('1045Bd Stammdaten Mitarb.'!AF81="","",IF('1045Bd Stammdaten Mitarb.'!AF81*E85&gt;'1045Ad Antrag'!$B$28,'1045Ad Antrag'!$B$28/E85,'1045Bd Stammdaten Mitarb.'!AF81))</f>
        <v/>
      </c>
      <c r="E85" s="278" t="str">
        <f>IF('1045Bd Stammdaten Mitarb.'!M81="","",'1045Bd Stammdaten Mitarb.'!M81)</f>
        <v/>
      </c>
      <c r="F85" s="273" t="str">
        <f>IF('1045Bd Stammdaten Mitarb.'!N81="","",'1045Bd Stammdaten Mitarb.'!N81)</f>
        <v/>
      </c>
      <c r="G85" s="273" t="str">
        <f>IF('1045Bd Stammdaten Mitarb.'!O81="","",'1045Bd Stammdaten Mitarb.'!O81)</f>
        <v/>
      </c>
      <c r="H85" s="274" t="str">
        <f>IF('1045Bd Stammdaten Mitarb.'!P81="","",'1045Bd Stammdaten Mitarb.'!P81)</f>
        <v/>
      </c>
      <c r="I85" s="275" t="str">
        <f>IF('1045Bd Stammdaten Mitarb.'!Q81="","",'1045Bd Stammdaten Mitarb.'!Q81)</f>
        <v/>
      </c>
      <c r="J85" s="318" t="str">
        <f t="shared" si="17"/>
        <v/>
      </c>
      <c r="K85" s="278" t="str">
        <f t="shared" si="18"/>
        <v/>
      </c>
      <c r="L85" s="276" t="str">
        <f>IF('1045Bd Stammdaten Mitarb.'!R81="","",'1045Bd Stammdaten Mitarb.'!R81)</f>
        <v/>
      </c>
      <c r="M85" s="277" t="str">
        <f t="shared" si="19"/>
        <v/>
      </c>
      <c r="N85" s="319" t="str">
        <f t="shared" si="20"/>
        <v/>
      </c>
      <c r="O85" s="318" t="str">
        <f t="shared" si="21"/>
        <v/>
      </c>
      <c r="P85" s="278" t="str">
        <f t="shared" si="22"/>
        <v/>
      </c>
      <c r="Q85" s="276" t="str">
        <f t="shared" si="23"/>
        <v/>
      </c>
      <c r="R85" s="277" t="str">
        <f t="shared" si="24"/>
        <v/>
      </c>
      <c r="S85" s="278" t="str">
        <f>IF(N85="","",MAX((N85-AE85)*'1045Ad Antrag'!$B$30,0))</f>
        <v/>
      </c>
      <c r="T85" s="279" t="str">
        <f t="shared" si="25"/>
        <v/>
      </c>
      <c r="U85" s="187"/>
      <c r="V85" s="194">
        <f>'1045Bd Stammdaten Mitarb.'!L81</f>
        <v>0</v>
      </c>
      <c r="W85" s="194" t="str">
        <f>'1045Ed Abrechnung'!D85</f>
        <v/>
      </c>
      <c r="X85" s="187">
        <f>IF(AND('1045Bd Stammdaten Mitarb.'!P81="",'1045Bd Stammdaten Mitarb.'!Q81=""),0,'1045Bd Stammdaten Mitarb.'!P81-'1045Bd Stammdaten Mitarb.'!Q81)</f>
        <v>0</v>
      </c>
      <c r="Y85" s="187" t="str">
        <f>IF(OR($C85="",'1045Bd Stammdaten Mitarb.'!M81="",F85="",'1045Bd Stammdaten Mitarb.'!O81="",X85=""),"",'1045Bd Stammdaten Mitarb.'!M81-F85-'1045Bd Stammdaten Mitarb.'!O81-X85)</f>
        <v/>
      </c>
      <c r="Z85" s="150" t="str">
        <f>IF(K85="","",K85 - '1045Bd Stammdaten Mitarb.'!R81)</f>
        <v/>
      </c>
      <c r="AA85" s="150" t="str">
        <f t="shared" si="26"/>
        <v/>
      </c>
      <c r="AB85" s="150" t="str">
        <f t="shared" si="27"/>
        <v/>
      </c>
      <c r="AC85" s="150" t="str">
        <f t="shared" si="28"/>
        <v/>
      </c>
      <c r="AD85" s="150" t="str">
        <f>IF(OR($C85="",K85="",N85=""),"",MAX(O85+'1045Bd Stammdaten Mitarb.'!S81-N85,0))</f>
        <v/>
      </c>
      <c r="AE85" s="150">
        <f>'1045Bd Stammdaten Mitarb.'!S81</f>
        <v>0</v>
      </c>
      <c r="AF85" s="150" t="str">
        <f t="shared" si="29"/>
        <v/>
      </c>
      <c r="AG85" s="159">
        <f>IF('1045Bd Stammdaten Mitarb.'!M81="",0,1)</f>
        <v>0</v>
      </c>
      <c r="AH85" s="179">
        <f t="shared" si="30"/>
        <v>0</v>
      </c>
      <c r="AI85" s="150">
        <f>IF('1045Bd Stammdaten Mitarb.'!M81="",0,'1045Bd Stammdaten Mitarb.'!M81)</f>
        <v>0</v>
      </c>
      <c r="AJ85" s="150">
        <f>IF('1045Bd Stammdaten Mitarb.'!M81="",0,'1045Bd Stammdaten Mitarb.'!O81)</f>
        <v>0</v>
      </c>
      <c r="AK85" s="194">
        <f>IF('1045Bd Stammdaten Mitarb.'!U81&gt;0,AA85,0)</f>
        <v>0</v>
      </c>
      <c r="AL85" s="160">
        <f>IF('1045Bd Stammdaten Mitarb.'!U81&gt;0,'1045Bd Stammdaten Mitarb.'!S81,0)</f>
        <v>0</v>
      </c>
      <c r="AM85" s="150">
        <f>'1045Bd Stammdaten Mitarb.'!M81</f>
        <v>0</v>
      </c>
      <c r="AN85" s="150">
        <f>'1045Bd Stammdaten Mitarb.'!O81</f>
        <v>0</v>
      </c>
      <c r="AO85" s="150">
        <f t="shared" si="31"/>
        <v>0</v>
      </c>
    </row>
    <row r="86" spans="1:41" s="152" customFormat="1" ht="16.899999999999999" customHeight="1">
      <c r="A86" s="191" t="str">
        <f>IF('1045Bd Stammdaten Mitarb.'!A82="","",'1045Bd Stammdaten Mitarb.'!A82)</f>
        <v/>
      </c>
      <c r="B86" s="192" t="str">
        <f>IF('1045Bd Stammdaten Mitarb.'!B82="","",'1045Bd Stammdaten Mitarb.'!B82)</f>
        <v/>
      </c>
      <c r="C86" s="193" t="str">
        <f>IF('1045Bd Stammdaten Mitarb.'!C82="","",'1045Bd Stammdaten Mitarb.'!C82)</f>
        <v/>
      </c>
      <c r="D86" s="277" t="str">
        <f>IF('1045Bd Stammdaten Mitarb.'!AF82="","",IF('1045Bd Stammdaten Mitarb.'!AF82*E86&gt;'1045Ad Antrag'!$B$28,'1045Ad Antrag'!$B$28/E86,'1045Bd Stammdaten Mitarb.'!AF82))</f>
        <v/>
      </c>
      <c r="E86" s="278" t="str">
        <f>IF('1045Bd Stammdaten Mitarb.'!M82="","",'1045Bd Stammdaten Mitarb.'!M82)</f>
        <v/>
      </c>
      <c r="F86" s="273" t="str">
        <f>IF('1045Bd Stammdaten Mitarb.'!N82="","",'1045Bd Stammdaten Mitarb.'!N82)</f>
        <v/>
      </c>
      <c r="G86" s="273" t="str">
        <f>IF('1045Bd Stammdaten Mitarb.'!O82="","",'1045Bd Stammdaten Mitarb.'!O82)</f>
        <v/>
      </c>
      <c r="H86" s="274" t="str">
        <f>IF('1045Bd Stammdaten Mitarb.'!P82="","",'1045Bd Stammdaten Mitarb.'!P82)</f>
        <v/>
      </c>
      <c r="I86" s="275" t="str">
        <f>IF('1045Bd Stammdaten Mitarb.'!Q82="","",'1045Bd Stammdaten Mitarb.'!Q82)</f>
        <v/>
      </c>
      <c r="J86" s="318" t="str">
        <f t="shared" si="17"/>
        <v/>
      </c>
      <c r="K86" s="278" t="str">
        <f t="shared" si="18"/>
        <v/>
      </c>
      <c r="L86" s="276" t="str">
        <f>IF('1045Bd Stammdaten Mitarb.'!R82="","",'1045Bd Stammdaten Mitarb.'!R82)</f>
        <v/>
      </c>
      <c r="M86" s="277" t="str">
        <f t="shared" si="19"/>
        <v/>
      </c>
      <c r="N86" s="319" t="str">
        <f t="shared" si="20"/>
        <v/>
      </c>
      <c r="O86" s="318" t="str">
        <f t="shared" si="21"/>
        <v/>
      </c>
      <c r="P86" s="278" t="str">
        <f t="shared" si="22"/>
        <v/>
      </c>
      <c r="Q86" s="276" t="str">
        <f t="shared" si="23"/>
        <v/>
      </c>
      <c r="R86" s="277" t="str">
        <f t="shared" si="24"/>
        <v/>
      </c>
      <c r="S86" s="278" t="str">
        <f>IF(N86="","",MAX((N86-AE86)*'1045Ad Antrag'!$B$30,0))</f>
        <v/>
      </c>
      <c r="T86" s="279" t="str">
        <f t="shared" si="25"/>
        <v/>
      </c>
      <c r="U86" s="187"/>
      <c r="V86" s="194">
        <f>'1045Bd Stammdaten Mitarb.'!L82</f>
        <v>0</v>
      </c>
      <c r="W86" s="194" t="str">
        <f>'1045Ed Abrechnung'!D86</f>
        <v/>
      </c>
      <c r="X86" s="187">
        <f>IF(AND('1045Bd Stammdaten Mitarb.'!P82="",'1045Bd Stammdaten Mitarb.'!Q82=""),0,'1045Bd Stammdaten Mitarb.'!P82-'1045Bd Stammdaten Mitarb.'!Q82)</f>
        <v>0</v>
      </c>
      <c r="Y86" s="187" t="str">
        <f>IF(OR($C86="",'1045Bd Stammdaten Mitarb.'!M82="",F86="",'1045Bd Stammdaten Mitarb.'!O82="",X86=""),"",'1045Bd Stammdaten Mitarb.'!M82-F86-'1045Bd Stammdaten Mitarb.'!O82-X86)</f>
        <v/>
      </c>
      <c r="Z86" s="150" t="str">
        <f>IF(K86="","",K86 - '1045Bd Stammdaten Mitarb.'!R82)</f>
        <v/>
      </c>
      <c r="AA86" s="150" t="str">
        <f t="shared" si="26"/>
        <v/>
      </c>
      <c r="AB86" s="150" t="str">
        <f t="shared" si="27"/>
        <v/>
      </c>
      <c r="AC86" s="150" t="str">
        <f t="shared" si="28"/>
        <v/>
      </c>
      <c r="AD86" s="150" t="str">
        <f>IF(OR($C86="",K86="",N86=""),"",MAX(O86+'1045Bd Stammdaten Mitarb.'!S82-N86,0))</f>
        <v/>
      </c>
      <c r="AE86" s="150">
        <f>'1045Bd Stammdaten Mitarb.'!S82</f>
        <v>0</v>
      </c>
      <c r="AF86" s="150" t="str">
        <f t="shared" si="29"/>
        <v/>
      </c>
      <c r="AG86" s="159">
        <f>IF('1045Bd Stammdaten Mitarb.'!M82="",0,1)</f>
        <v>0</v>
      </c>
      <c r="AH86" s="179">
        <f t="shared" si="30"/>
        <v>0</v>
      </c>
      <c r="AI86" s="150">
        <f>IF('1045Bd Stammdaten Mitarb.'!M82="",0,'1045Bd Stammdaten Mitarb.'!M82)</f>
        <v>0</v>
      </c>
      <c r="AJ86" s="150">
        <f>IF('1045Bd Stammdaten Mitarb.'!M82="",0,'1045Bd Stammdaten Mitarb.'!O82)</f>
        <v>0</v>
      </c>
      <c r="AK86" s="194">
        <f>IF('1045Bd Stammdaten Mitarb.'!U82&gt;0,AA86,0)</f>
        <v>0</v>
      </c>
      <c r="AL86" s="160">
        <f>IF('1045Bd Stammdaten Mitarb.'!U82&gt;0,'1045Bd Stammdaten Mitarb.'!S82,0)</f>
        <v>0</v>
      </c>
      <c r="AM86" s="150">
        <f>'1045Bd Stammdaten Mitarb.'!M82</f>
        <v>0</v>
      </c>
      <c r="AN86" s="150">
        <f>'1045Bd Stammdaten Mitarb.'!O82</f>
        <v>0</v>
      </c>
      <c r="AO86" s="150">
        <f t="shared" si="31"/>
        <v>0</v>
      </c>
    </row>
    <row r="87" spans="1:41" s="152" customFormat="1" ht="16.899999999999999" customHeight="1">
      <c r="A87" s="191" t="str">
        <f>IF('1045Bd Stammdaten Mitarb.'!A83="","",'1045Bd Stammdaten Mitarb.'!A83)</f>
        <v/>
      </c>
      <c r="B87" s="192" t="str">
        <f>IF('1045Bd Stammdaten Mitarb.'!B83="","",'1045Bd Stammdaten Mitarb.'!B83)</f>
        <v/>
      </c>
      <c r="C87" s="193" t="str">
        <f>IF('1045Bd Stammdaten Mitarb.'!C83="","",'1045Bd Stammdaten Mitarb.'!C83)</f>
        <v/>
      </c>
      <c r="D87" s="277" t="str">
        <f>IF('1045Bd Stammdaten Mitarb.'!AF83="","",IF('1045Bd Stammdaten Mitarb.'!AF83*E87&gt;'1045Ad Antrag'!$B$28,'1045Ad Antrag'!$B$28/E87,'1045Bd Stammdaten Mitarb.'!AF83))</f>
        <v/>
      </c>
      <c r="E87" s="278" t="str">
        <f>IF('1045Bd Stammdaten Mitarb.'!M83="","",'1045Bd Stammdaten Mitarb.'!M83)</f>
        <v/>
      </c>
      <c r="F87" s="273" t="str">
        <f>IF('1045Bd Stammdaten Mitarb.'!N83="","",'1045Bd Stammdaten Mitarb.'!N83)</f>
        <v/>
      </c>
      <c r="G87" s="273" t="str">
        <f>IF('1045Bd Stammdaten Mitarb.'!O83="","",'1045Bd Stammdaten Mitarb.'!O83)</f>
        <v/>
      </c>
      <c r="H87" s="274" t="str">
        <f>IF('1045Bd Stammdaten Mitarb.'!P83="","",'1045Bd Stammdaten Mitarb.'!P83)</f>
        <v/>
      </c>
      <c r="I87" s="275" t="str">
        <f>IF('1045Bd Stammdaten Mitarb.'!Q83="","",'1045Bd Stammdaten Mitarb.'!Q83)</f>
        <v/>
      </c>
      <c r="J87" s="318" t="str">
        <f t="shared" si="17"/>
        <v/>
      </c>
      <c r="K87" s="278" t="str">
        <f t="shared" si="18"/>
        <v/>
      </c>
      <c r="L87" s="276" t="str">
        <f>IF('1045Bd Stammdaten Mitarb.'!R83="","",'1045Bd Stammdaten Mitarb.'!R83)</f>
        <v/>
      </c>
      <c r="M87" s="277" t="str">
        <f t="shared" si="19"/>
        <v/>
      </c>
      <c r="N87" s="319" t="str">
        <f t="shared" si="20"/>
        <v/>
      </c>
      <c r="O87" s="318" t="str">
        <f t="shared" si="21"/>
        <v/>
      </c>
      <c r="P87" s="278" t="str">
        <f t="shared" si="22"/>
        <v/>
      </c>
      <c r="Q87" s="276" t="str">
        <f t="shared" si="23"/>
        <v/>
      </c>
      <c r="R87" s="277" t="str">
        <f t="shared" si="24"/>
        <v/>
      </c>
      <c r="S87" s="278" t="str">
        <f>IF(N87="","",MAX((N87-AE87)*'1045Ad Antrag'!$B$30,0))</f>
        <v/>
      </c>
      <c r="T87" s="279" t="str">
        <f t="shared" si="25"/>
        <v/>
      </c>
      <c r="U87" s="187"/>
      <c r="V87" s="194">
        <f>'1045Bd Stammdaten Mitarb.'!L83</f>
        <v>0</v>
      </c>
      <c r="W87" s="194" t="str">
        <f>'1045Ed Abrechnung'!D87</f>
        <v/>
      </c>
      <c r="X87" s="187">
        <f>IF(AND('1045Bd Stammdaten Mitarb.'!P83="",'1045Bd Stammdaten Mitarb.'!Q83=""),0,'1045Bd Stammdaten Mitarb.'!P83-'1045Bd Stammdaten Mitarb.'!Q83)</f>
        <v>0</v>
      </c>
      <c r="Y87" s="187" t="str">
        <f>IF(OR($C87="",'1045Bd Stammdaten Mitarb.'!M83="",F87="",'1045Bd Stammdaten Mitarb.'!O83="",X87=""),"",'1045Bd Stammdaten Mitarb.'!M83-F87-'1045Bd Stammdaten Mitarb.'!O83-X87)</f>
        <v/>
      </c>
      <c r="Z87" s="150" t="str">
        <f>IF(K87="","",K87 - '1045Bd Stammdaten Mitarb.'!R83)</f>
        <v/>
      </c>
      <c r="AA87" s="150" t="str">
        <f t="shared" si="26"/>
        <v/>
      </c>
      <c r="AB87" s="150" t="str">
        <f t="shared" si="27"/>
        <v/>
      </c>
      <c r="AC87" s="150" t="str">
        <f t="shared" si="28"/>
        <v/>
      </c>
      <c r="AD87" s="150" t="str">
        <f>IF(OR($C87="",K87="",N87=""),"",MAX(O87+'1045Bd Stammdaten Mitarb.'!S83-N87,0))</f>
        <v/>
      </c>
      <c r="AE87" s="150">
        <f>'1045Bd Stammdaten Mitarb.'!S83</f>
        <v>0</v>
      </c>
      <c r="AF87" s="150" t="str">
        <f t="shared" si="29"/>
        <v/>
      </c>
      <c r="AG87" s="159">
        <f>IF('1045Bd Stammdaten Mitarb.'!M83="",0,1)</f>
        <v>0</v>
      </c>
      <c r="AH87" s="179">
        <f t="shared" si="30"/>
        <v>0</v>
      </c>
      <c r="AI87" s="150">
        <f>IF('1045Bd Stammdaten Mitarb.'!M83="",0,'1045Bd Stammdaten Mitarb.'!M83)</f>
        <v>0</v>
      </c>
      <c r="AJ87" s="150">
        <f>IF('1045Bd Stammdaten Mitarb.'!M83="",0,'1045Bd Stammdaten Mitarb.'!O83)</f>
        <v>0</v>
      </c>
      <c r="AK87" s="194">
        <f>IF('1045Bd Stammdaten Mitarb.'!U83&gt;0,AA87,0)</f>
        <v>0</v>
      </c>
      <c r="AL87" s="160">
        <f>IF('1045Bd Stammdaten Mitarb.'!U83&gt;0,'1045Bd Stammdaten Mitarb.'!S83,0)</f>
        <v>0</v>
      </c>
      <c r="AM87" s="150">
        <f>'1045Bd Stammdaten Mitarb.'!M83</f>
        <v>0</v>
      </c>
      <c r="AN87" s="150">
        <f>'1045Bd Stammdaten Mitarb.'!O83</f>
        <v>0</v>
      </c>
      <c r="AO87" s="150">
        <f t="shared" si="31"/>
        <v>0</v>
      </c>
    </row>
    <row r="88" spans="1:41" s="152" customFormat="1" ht="16.899999999999999" customHeight="1">
      <c r="A88" s="191" t="str">
        <f>IF('1045Bd Stammdaten Mitarb.'!A84="","",'1045Bd Stammdaten Mitarb.'!A84)</f>
        <v/>
      </c>
      <c r="B88" s="192" t="str">
        <f>IF('1045Bd Stammdaten Mitarb.'!B84="","",'1045Bd Stammdaten Mitarb.'!B84)</f>
        <v/>
      </c>
      <c r="C88" s="193" t="str">
        <f>IF('1045Bd Stammdaten Mitarb.'!C84="","",'1045Bd Stammdaten Mitarb.'!C84)</f>
        <v/>
      </c>
      <c r="D88" s="277" t="str">
        <f>IF('1045Bd Stammdaten Mitarb.'!AF84="","",IF('1045Bd Stammdaten Mitarb.'!AF84*E88&gt;'1045Ad Antrag'!$B$28,'1045Ad Antrag'!$B$28/E88,'1045Bd Stammdaten Mitarb.'!AF84))</f>
        <v/>
      </c>
      <c r="E88" s="278" t="str">
        <f>IF('1045Bd Stammdaten Mitarb.'!M84="","",'1045Bd Stammdaten Mitarb.'!M84)</f>
        <v/>
      </c>
      <c r="F88" s="273" t="str">
        <f>IF('1045Bd Stammdaten Mitarb.'!N84="","",'1045Bd Stammdaten Mitarb.'!N84)</f>
        <v/>
      </c>
      <c r="G88" s="273" t="str">
        <f>IF('1045Bd Stammdaten Mitarb.'!O84="","",'1045Bd Stammdaten Mitarb.'!O84)</f>
        <v/>
      </c>
      <c r="H88" s="274" t="str">
        <f>IF('1045Bd Stammdaten Mitarb.'!P84="","",'1045Bd Stammdaten Mitarb.'!P84)</f>
        <v/>
      </c>
      <c r="I88" s="275" t="str">
        <f>IF('1045Bd Stammdaten Mitarb.'!Q84="","",'1045Bd Stammdaten Mitarb.'!Q84)</f>
        <v/>
      </c>
      <c r="J88" s="318" t="str">
        <f t="shared" si="17"/>
        <v/>
      </c>
      <c r="K88" s="278" t="str">
        <f t="shared" si="18"/>
        <v/>
      </c>
      <c r="L88" s="276" t="str">
        <f>IF('1045Bd Stammdaten Mitarb.'!R84="","",'1045Bd Stammdaten Mitarb.'!R84)</f>
        <v/>
      </c>
      <c r="M88" s="277" t="str">
        <f t="shared" si="19"/>
        <v/>
      </c>
      <c r="N88" s="319" t="str">
        <f t="shared" si="20"/>
        <v/>
      </c>
      <c r="O88" s="318" t="str">
        <f t="shared" si="21"/>
        <v/>
      </c>
      <c r="P88" s="278" t="str">
        <f t="shared" si="22"/>
        <v/>
      </c>
      <c r="Q88" s="276" t="str">
        <f t="shared" si="23"/>
        <v/>
      </c>
      <c r="R88" s="277" t="str">
        <f t="shared" si="24"/>
        <v/>
      </c>
      <c r="S88" s="278" t="str">
        <f>IF(N88="","",MAX((N88-AE88)*'1045Ad Antrag'!$B$30,0))</f>
        <v/>
      </c>
      <c r="T88" s="279" t="str">
        <f t="shared" si="25"/>
        <v/>
      </c>
      <c r="U88" s="187"/>
      <c r="V88" s="194">
        <f>'1045Bd Stammdaten Mitarb.'!L84</f>
        <v>0</v>
      </c>
      <c r="W88" s="194" t="str">
        <f>'1045Ed Abrechnung'!D88</f>
        <v/>
      </c>
      <c r="X88" s="187">
        <f>IF(AND('1045Bd Stammdaten Mitarb.'!P84="",'1045Bd Stammdaten Mitarb.'!Q84=""),0,'1045Bd Stammdaten Mitarb.'!P84-'1045Bd Stammdaten Mitarb.'!Q84)</f>
        <v>0</v>
      </c>
      <c r="Y88" s="187" t="str">
        <f>IF(OR($C88="",'1045Bd Stammdaten Mitarb.'!M84="",F88="",'1045Bd Stammdaten Mitarb.'!O84="",X88=""),"",'1045Bd Stammdaten Mitarb.'!M84-F88-'1045Bd Stammdaten Mitarb.'!O84-X88)</f>
        <v/>
      </c>
      <c r="Z88" s="150" t="str">
        <f>IF(K88="","",K88 - '1045Bd Stammdaten Mitarb.'!R84)</f>
        <v/>
      </c>
      <c r="AA88" s="150" t="str">
        <f t="shared" si="26"/>
        <v/>
      </c>
      <c r="AB88" s="150" t="str">
        <f t="shared" si="27"/>
        <v/>
      </c>
      <c r="AC88" s="150" t="str">
        <f t="shared" si="28"/>
        <v/>
      </c>
      <c r="AD88" s="150" t="str">
        <f>IF(OR($C88="",K88="",N88=""),"",MAX(O88+'1045Bd Stammdaten Mitarb.'!S84-N88,0))</f>
        <v/>
      </c>
      <c r="AE88" s="150">
        <f>'1045Bd Stammdaten Mitarb.'!S84</f>
        <v>0</v>
      </c>
      <c r="AF88" s="150" t="str">
        <f t="shared" si="29"/>
        <v/>
      </c>
      <c r="AG88" s="159">
        <f>IF('1045Bd Stammdaten Mitarb.'!M84="",0,1)</f>
        <v>0</v>
      </c>
      <c r="AH88" s="179">
        <f t="shared" si="30"/>
        <v>0</v>
      </c>
      <c r="AI88" s="150">
        <f>IF('1045Bd Stammdaten Mitarb.'!M84="",0,'1045Bd Stammdaten Mitarb.'!M84)</f>
        <v>0</v>
      </c>
      <c r="AJ88" s="150">
        <f>IF('1045Bd Stammdaten Mitarb.'!M84="",0,'1045Bd Stammdaten Mitarb.'!O84)</f>
        <v>0</v>
      </c>
      <c r="AK88" s="194">
        <f>IF('1045Bd Stammdaten Mitarb.'!U84&gt;0,AA88,0)</f>
        <v>0</v>
      </c>
      <c r="AL88" s="160">
        <f>IF('1045Bd Stammdaten Mitarb.'!U84&gt;0,'1045Bd Stammdaten Mitarb.'!S84,0)</f>
        <v>0</v>
      </c>
      <c r="AM88" s="150">
        <f>'1045Bd Stammdaten Mitarb.'!M84</f>
        <v>0</v>
      </c>
      <c r="AN88" s="150">
        <f>'1045Bd Stammdaten Mitarb.'!O84</f>
        <v>0</v>
      </c>
      <c r="AO88" s="150">
        <f t="shared" si="31"/>
        <v>0</v>
      </c>
    </row>
    <row r="89" spans="1:41" s="152" customFormat="1" ht="16.899999999999999" customHeight="1">
      <c r="A89" s="191" t="str">
        <f>IF('1045Bd Stammdaten Mitarb.'!A85="","",'1045Bd Stammdaten Mitarb.'!A85)</f>
        <v/>
      </c>
      <c r="B89" s="192" t="str">
        <f>IF('1045Bd Stammdaten Mitarb.'!B85="","",'1045Bd Stammdaten Mitarb.'!B85)</f>
        <v/>
      </c>
      <c r="C89" s="193" t="str">
        <f>IF('1045Bd Stammdaten Mitarb.'!C85="","",'1045Bd Stammdaten Mitarb.'!C85)</f>
        <v/>
      </c>
      <c r="D89" s="277" t="str">
        <f>IF('1045Bd Stammdaten Mitarb.'!AF85="","",IF('1045Bd Stammdaten Mitarb.'!AF85*E89&gt;'1045Ad Antrag'!$B$28,'1045Ad Antrag'!$B$28/E89,'1045Bd Stammdaten Mitarb.'!AF85))</f>
        <v/>
      </c>
      <c r="E89" s="278" t="str">
        <f>IF('1045Bd Stammdaten Mitarb.'!M85="","",'1045Bd Stammdaten Mitarb.'!M85)</f>
        <v/>
      </c>
      <c r="F89" s="273" t="str">
        <f>IF('1045Bd Stammdaten Mitarb.'!N85="","",'1045Bd Stammdaten Mitarb.'!N85)</f>
        <v/>
      </c>
      <c r="G89" s="273" t="str">
        <f>IF('1045Bd Stammdaten Mitarb.'!O85="","",'1045Bd Stammdaten Mitarb.'!O85)</f>
        <v/>
      </c>
      <c r="H89" s="274" t="str">
        <f>IF('1045Bd Stammdaten Mitarb.'!P85="","",'1045Bd Stammdaten Mitarb.'!P85)</f>
        <v/>
      </c>
      <c r="I89" s="275" t="str">
        <f>IF('1045Bd Stammdaten Mitarb.'!Q85="","",'1045Bd Stammdaten Mitarb.'!Q85)</f>
        <v/>
      </c>
      <c r="J89" s="318" t="str">
        <f t="shared" si="17"/>
        <v/>
      </c>
      <c r="K89" s="278" t="str">
        <f t="shared" si="18"/>
        <v/>
      </c>
      <c r="L89" s="276" t="str">
        <f>IF('1045Bd Stammdaten Mitarb.'!R85="","",'1045Bd Stammdaten Mitarb.'!R85)</f>
        <v/>
      </c>
      <c r="M89" s="277" t="str">
        <f t="shared" si="19"/>
        <v/>
      </c>
      <c r="N89" s="319" t="str">
        <f t="shared" si="20"/>
        <v/>
      </c>
      <c r="O89" s="318" t="str">
        <f t="shared" si="21"/>
        <v/>
      </c>
      <c r="P89" s="278" t="str">
        <f t="shared" si="22"/>
        <v/>
      </c>
      <c r="Q89" s="276" t="str">
        <f t="shared" si="23"/>
        <v/>
      </c>
      <c r="R89" s="277" t="str">
        <f t="shared" si="24"/>
        <v/>
      </c>
      <c r="S89" s="278" t="str">
        <f>IF(N89="","",MAX((N89-AE89)*'1045Ad Antrag'!$B$30,0))</f>
        <v/>
      </c>
      <c r="T89" s="279" t="str">
        <f t="shared" si="25"/>
        <v/>
      </c>
      <c r="U89" s="187"/>
      <c r="V89" s="194">
        <f>'1045Bd Stammdaten Mitarb.'!L85</f>
        <v>0</v>
      </c>
      <c r="W89" s="194" t="str">
        <f>'1045Ed Abrechnung'!D89</f>
        <v/>
      </c>
      <c r="X89" s="187">
        <f>IF(AND('1045Bd Stammdaten Mitarb.'!P85="",'1045Bd Stammdaten Mitarb.'!Q85=""),0,'1045Bd Stammdaten Mitarb.'!P85-'1045Bd Stammdaten Mitarb.'!Q85)</f>
        <v>0</v>
      </c>
      <c r="Y89" s="187" t="str">
        <f>IF(OR($C89="",'1045Bd Stammdaten Mitarb.'!M85="",F89="",'1045Bd Stammdaten Mitarb.'!O85="",X89=""),"",'1045Bd Stammdaten Mitarb.'!M85-F89-'1045Bd Stammdaten Mitarb.'!O85-X89)</f>
        <v/>
      </c>
      <c r="Z89" s="150" t="str">
        <f>IF(K89="","",K89 - '1045Bd Stammdaten Mitarb.'!R85)</f>
        <v/>
      </c>
      <c r="AA89" s="150" t="str">
        <f t="shared" si="26"/>
        <v/>
      </c>
      <c r="AB89" s="150" t="str">
        <f t="shared" si="27"/>
        <v/>
      </c>
      <c r="AC89" s="150" t="str">
        <f t="shared" si="28"/>
        <v/>
      </c>
      <c r="AD89" s="150" t="str">
        <f>IF(OR($C89="",K89="",N89=""),"",MAX(O89+'1045Bd Stammdaten Mitarb.'!S85-N89,0))</f>
        <v/>
      </c>
      <c r="AE89" s="150">
        <f>'1045Bd Stammdaten Mitarb.'!S85</f>
        <v>0</v>
      </c>
      <c r="AF89" s="150" t="str">
        <f t="shared" si="29"/>
        <v/>
      </c>
      <c r="AG89" s="159">
        <f>IF('1045Bd Stammdaten Mitarb.'!M85="",0,1)</f>
        <v>0</v>
      </c>
      <c r="AH89" s="179">
        <f t="shared" si="30"/>
        <v>0</v>
      </c>
      <c r="AI89" s="150">
        <f>IF('1045Bd Stammdaten Mitarb.'!M85="",0,'1045Bd Stammdaten Mitarb.'!M85)</f>
        <v>0</v>
      </c>
      <c r="AJ89" s="150">
        <f>IF('1045Bd Stammdaten Mitarb.'!M85="",0,'1045Bd Stammdaten Mitarb.'!O85)</f>
        <v>0</v>
      </c>
      <c r="AK89" s="194">
        <f>IF('1045Bd Stammdaten Mitarb.'!U85&gt;0,AA89,0)</f>
        <v>0</v>
      </c>
      <c r="AL89" s="160">
        <f>IF('1045Bd Stammdaten Mitarb.'!U85&gt;0,'1045Bd Stammdaten Mitarb.'!S85,0)</f>
        <v>0</v>
      </c>
      <c r="AM89" s="150">
        <f>'1045Bd Stammdaten Mitarb.'!M85</f>
        <v>0</v>
      </c>
      <c r="AN89" s="150">
        <f>'1045Bd Stammdaten Mitarb.'!O85</f>
        <v>0</v>
      </c>
      <c r="AO89" s="150">
        <f t="shared" si="31"/>
        <v>0</v>
      </c>
    </row>
    <row r="90" spans="1:41" s="152" customFormat="1" ht="16.899999999999999" customHeight="1">
      <c r="A90" s="191" t="str">
        <f>IF('1045Bd Stammdaten Mitarb.'!A86="","",'1045Bd Stammdaten Mitarb.'!A86)</f>
        <v/>
      </c>
      <c r="B90" s="192" t="str">
        <f>IF('1045Bd Stammdaten Mitarb.'!B86="","",'1045Bd Stammdaten Mitarb.'!B86)</f>
        <v/>
      </c>
      <c r="C90" s="193" t="str">
        <f>IF('1045Bd Stammdaten Mitarb.'!C86="","",'1045Bd Stammdaten Mitarb.'!C86)</f>
        <v/>
      </c>
      <c r="D90" s="277" t="str">
        <f>IF('1045Bd Stammdaten Mitarb.'!AF86="","",IF('1045Bd Stammdaten Mitarb.'!AF86*E90&gt;'1045Ad Antrag'!$B$28,'1045Ad Antrag'!$B$28/E90,'1045Bd Stammdaten Mitarb.'!AF86))</f>
        <v/>
      </c>
      <c r="E90" s="278" t="str">
        <f>IF('1045Bd Stammdaten Mitarb.'!M86="","",'1045Bd Stammdaten Mitarb.'!M86)</f>
        <v/>
      </c>
      <c r="F90" s="273" t="str">
        <f>IF('1045Bd Stammdaten Mitarb.'!N86="","",'1045Bd Stammdaten Mitarb.'!N86)</f>
        <v/>
      </c>
      <c r="G90" s="273" t="str">
        <f>IF('1045Bd Stammdaten Mitarb.'!O86="","",'1045Bd Stammdaten Mitarb.'!O86)</f>
        <v/>
      </c>
      <c r="H90" s="274" t="str">
        <f>IF('1045Bd Stammdaten Mitarb.'!P86="","",'1045Bd Stammdaten Mitarb.'!P86)</f>
        <v/>
      </c>
      <c r="I90" s="275" t="str">
        <f>IF('1045Bd Stammdaten Mitarb.'!Q86="","",'1045Bd Stammdaten Mitarb.'!Q86)</f>
        <v/>
      </c>
      <c r="J90" s="318" t="str">
        <f t="shared" si="17"/>
        <v/>
      </c>
      <c r="K90" s="278" t="str">
        <f t="shared" si="18"/>
        <v/>
      </c>
      <c r="L90" s="276" t="str">
        <f>IF('1045Bd Stammdaten Mitarb.'!R86="","",'1045Bd Stammdaten Mitarb.'!R86)</f>
        <v/>
      </c>
      <c r="M90" s="277" t="str">
        <f t="shared" si="19"/>
        <v/>
      </c>
      <c r="N90" s="319" t="str">
        <f t="shared" si="20"/>
        <v/>
      </c>
      <c r="O90" s="318" t="str">
        <f t="shared" si="21"/>
        <v/>
      </c>
      <c r="P90" s="278" t="str">
        <f t="shared" si="22"/>
        <v/>
      </c>
      <c r="Q90" s="276" t="str">
        <f t="shared" si="23"/>
        <v/>
      </c>
      <c r="R90" s="277" t="str">
        <f t="shared" si="24"/>
        <v/>
      </c>
      <c r="S90" s="278" t="str">
        <f>IF(N90="","",MAX((N90-AE90)*'1045Ad Antrag'!$B$30,0))</f>
        <v/>
      </c>
      <c r="T90" s="279" t="str">
        <f t="shared" si="25"/>
        <v/>
      </c>
      <c r="U90" s="187"/>
      <c r="V90" s="194">
        <f>'1045Bd Stammdaten Mitarb.'!L86</f>
        <v>0</v>
      </c>
      <c r="W90" s="194" t="str">
        <f>'1045Ed Abrechnung'!D90</f>
        <v/>
      </c>
      <c r="X90" s="187">
        <f>IF(AND('1045Bd Stammdaten Mitarb.'!P86="",'1045Bd Stammdaten Mitarb.'!Q86=""),0,'1045Bd Stammdaten Mitarb.'!P86-'1045Bd Stammdaten Mitarb.'!Q86)</f>
        <v>0</v>
      </c>
      <c r="Y90" s="187" t="str">
        <f>IF(OR($C90="",'1045Bd Stammdaten Mitarb.'!M86="",F90="",'1045Bd Stammdaten Mitarb.'!O86="",X90=""),"",'1045Bd Stammdaten Mitarb.'!M86-F90-'1045Bd Stammdaten Mitarb.'!O86-X90)</f>
        <v/>
      </c>
      <c r="Z90" s="150" t="str">
        <f>IF(K90="","",K90 - '1045Bd Stammdaten Mitarb.'!R86)</f>
        <v/>
      </c>
      <c r="AA90" s="150" t="str">
        <f t="shared" si="26"/>
        <v/>
      </c>
      <c r="AB90" s="150" t="str">
        <f t="shared" si="27"/>
        <v/>
      </c>
      <c r="AC90" s="150" t="str">
        <f t="shared" si="28"/>
        <v/>
      </c>
      <c r="AD90" s="150" t="str">
        <f>IF(OR($C90="",K90="",N90=""),"",MAX(O90+'1045Bd Stammdaten Mitarb.'!S86-N90,0))</f>
        <v/>
      </c>
      <c r="AE90" s="150">
        <f>'1045Bd Stammdaten Mitarb.'!S86</f>
        <v>0</v>
      </c>
      <c r="AF90" s="150" t="str">
        <f t="shared" si="29"/>
        <v/>
      </c>
      <c r="AG90" s="159">
        <f>IF('1045Bd Stammdaten Mitarb.'!M86="",0,1)</f>
        <v>0</v>
      </c>
      <c r="AH90" s="179">
        <f t="shared" si="30"/>
        <v>0</v>
      </c>
      <c r="AI90" s="150">
        <f>IF('1045Bd Stammdaten Mitarb.'!M86="",0,'1045Bd Stammdaten Mitarb.'!M86)</f>
        <v>0</v>
      </c>
      <c r="AJ90" s="150">
        <f>IF('1045Bd Stammdaten Mitarb.'!M86="",0,'1045Bd Stammdaten Mitarb.'!O86)</f>
        <v>0</v>
      </c>
      <c r="AK90" s="194">
        <f>IF('1045Bd Stammdaten Mitarb.'!U86&gt;0,AA90,0)</f>
        <v>0</v>
      </c>
      <c r="AL90" s="160">
        <f>IF('1045Bd Stammdaten Mitarb.'!U86&gt;0,'1045Bd Stammdaten Mitarb.'!S86,0)</f>
        <v>0</v>
      </c>
      <c r="AM90" s="150">
        <f>'1045Bd Stammdaten Mitarb.'!M86</f>
        <v>0</v>
      </c>
      <c r="AN90" s="150">
        <f>'1045Bd Stammdaten Mitarb.'!O86</f>
        <v>0</v>
      </c>
      <c r="AO90" s="150">
        <f t="shared" si="31"/>
        <v>0</v>
      </c>
    </row>
    <row r="91" spans="1:41" s="152" customFormat="1" ht="16.899999999999999" customHeight="1">
      <c r="A91" s="191" t="str">
        <f>IF('1045Bd Stammdaten Mitarb.'!A87="","",'1045Bd Stammdaten Mitarb.'!A87)</f>
        <v/>
      </c>
      <c r="B91" s="192" t="str">
        <f>IF('1045Bd Stammdaten Mitarb.'!B87="","",'1045Bd Stammdaten Mitarb.'!B87)</f>
        <v/>
      </c>
      <c r="C91" s="193" t="str">
        <f>IF('1045Bd Stammdaten Mitarb.'!C87="","",'1045Bd Stammdaten Mitarb.'!C87)</f>
        <v/>
      </c>
      <c r="D91" s="277" t="str">
        <f>IF('1045Bd Stammdaten Mitarb.'!AF87="","",IF('1045Bd Stammdaten Mitarb.'!AF87*E91&gt;'1045Ad Antrag'!$B$28,'1045Ad Antrag'!$B$28/E91,'1045Bd Stammdaten Mitarb.'!AF87))</f>
        <v/>
      </c>
      <c r="E91" s="278" t="str">
        <f>IF('1045Bd Stammdaten Mitarb.'!M87="","",'1045Bd Stammdaten Mitarb.'!M87)</f>
        <v/>
      </c>
      <c r="F91" s="273" t="str">
        <f>IF('1045Bd Stammdaten Mitarb.'!N87="","",'1045Bd Stammdaten Mitarb.'!N87)</f>
        <v/>
      </c>
      <c r="G91" s="273" t="str">
        <f>IF('1045Bd Stammdaten Mitarb.'!O87="","",'1045Bd Stammdaten Mitarb.'!O87)</f>
        <v/>
      </c>
      <c r="H91" s="274" t="str">
        <f>IF('1045Bd Stammdaten Mitarb.'!P87="","",'1045Bd Stammdaten Mitarb.'!P87)</f>
        <v/>
      </c>
      <c r="I91" s="275" t="str">
        <f>IF('1045Bd Stammdaten Mitarb.'!Q87="","",'1045Bd Stammdaten Mitarb.'!Q87)</f>
        <v/>
      </c>
      <c r="J91" s="318" t="str">
        <f t="shared" si="17"/>
        <v/>
      </c>
      <c r="K91" s="278" t="str">
        <f t="shared" si="18"/>
        <v/>
      </c>
      <c r="L91" s="276" t="str">
        <f>IF('1045Bd Stammdaten Mitarb.'!R87="","",'1045Bd Stammdaten Mitarb.'!R87)</f>
        <v/>
      </c>
      <c r="M91" s="277" t="str">
        <f t="shared" si="19"/>
        <v/>
      </c>
      <c r="N91" s="319" t="str">
        <f t="shared" si="20"/>
        <v/>
      </c>
      <c r="O91" s="318" t="str">
        <f t="shared" si="21"/>
        <v/>
      </c>
      <c r="P91" s="278" t="str">
        <f t="shared" si="22"/>
        <v/>
      </c>
      <c r="Q91" s="276" t="str">
        <f t="shared" si="23"/>
        <v/>
      </c>
      <c r="R91" s="277" t="str">
        <f t="shared" si="24"/>
        <v/>
      </c>
      <c r="S91" s="278" t="str">
        <f>IF(N91="","",MAX((N91-AE91)*'1045Ad Antrag'!$B$30,0))</f>
        <v/>
      </c>
      <c r="T91" s="279" t="str">
        <f t="shared" si="25"/>
        <v/>
      </c>
      <c r="U91" s="187"/>
      <c r="V91" s="194">
        <f>'1045Bd Stammdaten Mitarb.'!L87</f>
        <v>0</v>
      </c>
      <c r="W91" s="194" t="str">
        <f>'1045Ed Abrechnung'!D91</f>
        <v/>
      </c>
      <c r="X91" s="187">
        <f>IF(AND('1045Bd Stammdaten Mitarb.'!P87="",'1045Bd Stammdaten Mitarb.'!Q87=""),0,'1045Bd Stammdaten Mitarb.'!P87-'1045Bd Stammdaten Mitarb.'!Q87)</f>
        <v>0</v>
      </c>
      <c r="Y91" s="187" t="str">
        <f>IF(OR($C91="",'1045Bd Stammdaten Mitarb.'!M87="",F91="",'1045Bd Stammdaten Mitarb.'!O87="",X91=""),"",'1045Bd Stammdaten Mitarb.'!M87-F91-'1045Bd Stammdaten Mitarb.'!O87-X91)</f>
        <v/>
      </c>
      <c r="Z91" s="150" t="str">
        <f>IF(K91="","",K91 - '1045Bd Stammdaten Mitarb.'!R87)</f>
        <v/>
      </c>
      <c r="AA91" s="150" t="str">
        <f t="shared" si="26"/>
        <v/>
      </c>
      <c r="AB91" s="150" t="str">
        <f t="shared" si="27"/>
        <v/>
      </c>
      <c r="AC91" s="150" t="str">
        <f t="shared" si="28"/>
        <v/>
      </c>
      <c r="AD91" s="150" t="str">
        <f>IF(OR($C91="",K91="",N91=""),"",MAX(O91+'1045Bd Stammdaten Mitarb.'!S87-N91,0))</f>
        <v/>
      </c>
      <c r="AE91" s="150">
        <f>'1045Bd Stammdaten Mitarb.'!S87</f>
        <v>0</v>
      </c>
      <c r="AF91" s="150" t="str">
        <f t="shared" si="29"/>
        <v/>
      </c>
      <c r="AG91" s="159">
        <f>IF('1045Bd Stammdaten Mitarb.'!M87="",0,1)</f>
        <v>0</v>
      </c>
      <c r="AH91" s="179">
        <f t="shared" si="30"/>
        <v>0</v>
      </c>
      <c r="AI91" s="150">
        <f>IF('1045Bd Stammdaten Mitarb.'!M87="",0,'1045Bd Stammdaten Mitarb.'!M87)</f>
        <v>0</v>
      </c>
      <c r="AJ91" s="150">
        <f>IF('1045Bd Stammdaten Mitarb.'!M87="",0,'1045Bd Stammdaten Mitarb.'!O87)</f>
        <v>0</v>
      </c>
      <c r="AK91" s="194">
        <f>IF('1045Bd Stammdaten Mitarb.'!U87&gt;0,AA91,0)</f>
        <v>0</v>
      </c>
      <c r="AL91" s="160">
        <f>IF('1045Bd Stammdaten Mitarb.'!U87&gt;0,'1045Bd Stammdaten Mitarb.'!S87,0)</f>
        <v>0</v>
      </c>
      <c r="AM91" s="150">
        <f>'1045Bd Stammdaten Mitarb.'!M87</f>
        <v>0</v>
      </c>
      <c r="AN91" s="150">
        <f>'1045Bd Stammdaten Mitarb.'!O87</f>
        <v>0</v>
      </c>
      <c r="AO91" s="150">
        <f t="shared" si="31"/>
        <v>0</v>
      </c>
    </row>
    <row r="92" spans="1:41" s="152" customFormat="1" ht="16.899999999999999" customHeight="1">
      <c r="A92" s="191" t="str">
        <f>IF('1045Bd Stammdaten Mitarb.'!A88="","",'1045Bd Stammdaten Mitarb.'!A88)</f>
        <v/>
      </c>
      <c r="B92" s="192" t="str">
        <f>IF('1045Bd Stammdaten Mitarb.'!B88="","",'1045Bd Stammdaten Mitarb.'!B88)</f>
        <v/>
      </c>
      <c r="C92" s="193" t="str">
        <f>IF('1045Bd Stammdaten Mitarb.'!C88="","",'1045Bd Stammdaten Mitarb.'!C88)</f>
        <v/>
      </c>
      <c r="D92" s="277" t="str">
        <f>IF('1045Bd Stammdaten Mitarb.'!AF88="","",IF('1045Bd Stammdaten Mitarb.'!AF88*E92&gt;'1045Ad Antrag'!$B$28,'1045Ad Antrag'!$B$28/E92,'1045Bd Stammdaten Mitarb.'!AF88))</f>
        <v/>
      </c>
      <c r="E92" s="278" t="str">
        <f>IF('1045Bd Stammdaten Mitarb.'!M88="","",'1045Bd Stammdaten Mitarb.'!M88)</f>
        <v/>
      </c>
      <c r="F92" s="273" t="str">
        <f>IF('1045Bd Stammdaten Mitarb.'!N88="","",'1045Bd Stammdaten Mitarb.'!N88)</f>
        <v/>
      </c>
      <c r="G92" s="273" t="str">
        <f>IF('1045Bd Stammdaten Mitarb.'!O88="","",'1045Bd Stammdaten Mitarb.'!O88)</f>
        <v/>
      </c>
      <c r="H92" s="274" t="str">
        <f>IF('1045Bd Stammdaten Mitarb.'!P88="","",'1045Bd Stammdaten Mitarb.'!P88)</f>
        <v/>
      </c>
      <c r="I92" s="275" t="str">
        <f>IF('1045Bd Stammdaten Mitarb.'!Q88="","",'1045Bd Stammdaten Mitarb.'!Q88)</f>
        <v/>
      </c>
      <c r="J92" s="318" t="str">
        <f t="shared" si="17"/>
        <v/>
      </c>
      <c r="K92" s="278" t="str">
        <f t="shared" si="18"/>
        <v/>
      </c>
      <c r="L92" s="276" t="str">
        <f>IF('1045Bd Stammdaten Mitarb.'!R88="","",'1045Bd Stammdaten Mitarb.'!R88)</f>
        <v/>
      </c>
      <c r="M92" s="277" t="str">
        <f t="shared" si="19"/>
        <v/>
      </c>
      <c r="N92" s="319" t="str">
        <f t="shared" si="20"/>
        <v/>
      </c>
      <c r="O92" s="318" t="str">
        <f t="shared" si="21"/>
        <v/>
      </c>
      <c r="P92" s="278" t="str">
        <f t="shared" si="22"/>
        <v/>
      </c>
      <c r="Q92" s="276" t="str">
        <f t="shared" si="23"/>
        <v/>
      </c>
      <c r="R92" s="277" t="str">
        <f t="shared" si="24"/>
        <v/>
      </c>
      <c r="S92" s="278" t="str">
        <f>IF(N92="","",MAX((N92-AE92)*'1045Ad Antrag'!$B$30,0))</f>
        <v/>
      </c>
      <c r="T92" s="279" t="str">
        <f t="shared" si="25"/>
        <v/>
      </c>
      <c r="U92" s="187"/>
      <c r="V92" s="194">
        <f>'1045Bd Stammdaten Mitarb.'!L88</f>
        <v>0</v>
      </c>
      <c r="W92" s="194" t="str">
        <f>'1045Ed Abrechnung'!D92</f>
        <v/>
      </c>
      <c r="X92" s="187">
        <f>IF(AND('1045Bd Stammdaten Mitarb.'!P88="",'1045Bd Stammdaten Mitarb.'!Q88=""),0,'1045Bd Stammdaten Mitarb.'!P88-'1045Bd Stammdaten Mitarb.'!Q88)</f>
        <v>0</v>
      </c>
      <c r="Y92" s="187" t="str">
        <f>IF(OR($C92="",'1045Bd Stammdaten Mitarb.'!M88="",F92="",'1045Bd Stammdaten Mitarb.'!O88="",X92=""),"",'1045Bd Stammdaten Mitarb.'!M88-F92-'1045Bd Stammdaten Mitarb.'!O88-X92)</f>
        <v/>
      </c>
      <c r="Z92" s="150" t="str">
        <f>IF(K92="","",K92 - '1045Bd Stammdaten Mitarb.'!R88)</f>
        <v/>
      </c>
      <c r="AA92" s="150" t="str">
        <f t="shared" si="26"/>
        <v/>
      </c>
      <c r="AB92" s="150" t="str">
        <f t="shared" si="27"/>
        <v/>
      </c>
      <c r="AC92" s="150" t="str">
        <f t="shared" si="28"/>
        <v/>
      </c>
      <c r="AD92" s="150" t="str">
        <f>IF(OR($C92="",K92="",N92=""),"",MAX(O92+'1045Bd Stammdaten Mitarb.'!S88-N92,0))</f>
        <v/>
      </c>
      <c r="AE92" s="150">
        <f>'1045Bd Stammdaten Mitarb.'!S88</f>
        <v>0</v>
      </c>
      <c r="AF92" s="150" t="str">
        <f t="shared" si="29"/>
        <v/>
      </c>
      <c r="AG92" s="159">
        <f>IF('1045Bd Stammdaten Mitarb.'!M88="",0,1)</f>
        <v>0</v>
      </c>
      <c r="AH92" s="179">
        <f t="shared" si="30"/>
        <v>0</v>
      </c>
      <c r="AI92" s="150">
        <f>IF('1045Bd Stammdaten Mitarb.'!M88="",0,'1045Bd Stammdaten Mitarb.'!M88)</f>
        <v>0</v>
      </c>
      <c r="AJ92" s="150">
        <f>IF('1045Bd Stammdaten Mitarb.'!M88="",0,'1045Bd Stammdaten Mitarb.'!O88)</f>
        <v>0</v>
      </c>
      <c r="AK92" s="194">
        <f>IF('1045Bd Stammdaten Mitarb.'!U88&gt;0,AA92,0)</f>
        <v>0</v>
      </c>
      <c r="AL92" s="160">
        <f>IF('1045Bd Stammdaten Mitarb.'!U88&gt;0,'1045Bd Stammdaten Mitarb.'!S88,0)</f>
        <v>0</v>
      </c>
      <c r="AM92" s="150">
        <f>'1045Bd Stammdaten Mitarb.'!M88</f>
        <v>0</v>
      </c>
      <c r="AN92" s="150">
        <f>'1045Bd Stammdaten Mitarb.'!O88</f>
        <v>0</v>
      </c>
      <c r="AO92" s="150">
        <f t="shared" si="31"/>
        <v>0</v>
      </c>
    </row>
    <row r="93" spans="1:41" s="152" customFormat="1" ht="16.899999999999999" customHeight="1">
      <c r="A93" s="191" t="str">
        <f>IF('1045Bd Stammdaten Mitarb.'!A89="","",'1045Bd Stammdaten Mitarb.'!A89)</f>
        <v/>
      </c>
      <c r="B93" s="192" t="str">
        <f>IF('1045Bd Stammdaten Mitarb.'!B89="","",'1045Bd Stammdaten Mitarb.'!B89)</f>
        <v/>
      </c>
      <c r="C93" s="193" t="str">
        <f>IF('1045Bd Stammdaten Mitarb.'!C89="","",'1045Bd Stammdaten Mitarb.'!C89)</f>
        <v/>
      </c>
      <c r="D93" s="277" t="str">
        <f>IF('1045Bd Stammdaten Mitarb.'!AF89="","",IF('1045Bd Stammdaten Mitarb.'!AF89*E93&gt;'1045Ad Antrag'!$B$28,'1045Ad Antrag'!$B$28/E93,'1045Bd Stammdaten Mitarb.'!AF89))</f>
        <v/>
      </c>
      <c r="E93" s="278" t="str">
        <f>IF('1045Bd Stammdaten Mitarb.'!M89="","",'1045Bd Stammdaten Mitarb.'!M89)</f>
        <v/>
      </c>
      <c r="F93" s="273" t="str">
        <f>IF('1045Bd Stammdaten Mitarb.'!N89="","",'1045Bd Stammdaten Mitarb.'!N89)</f>
        <v/>
      </c>
      <c r="G93" s="273" t="str">
        <f>IF('1045Bd Stammdaten Mitarb.'!O89="","",'1045Bd Stammdaten Mitarb.'!O89)</f>
        <v/>
      </c>
      <c r="H93" s="274" t="str">
        <f>IF('1045Bd Stammdaten Mitarb.'!P89="","",'1045Bd Stammdaten Mitarb.'!P89)</f>
        <v/>
      </c>
      <c r="I93" s="275" t="str">
        <f>IF('1045Bd Stammdaten Mitarb.'!Q89="","",'1045Bd Stammdaten Mitarb.'!Q89)</f>
        <v/>
      </c>
      <c r="J93" s="318" t="str">
        <f t="shared" si="17"/>
        <v/>
      </c>
      <c r="K93" s="278" t="str">
        <f t="shared" si="18"/>
        <v/>
      </c>
      <c r="L93" s="276" t="str">
        <f>IF('1045Bd Stammdaten Mitarb.'!R89="","",'1045Bd Stammdaten Mitarb.'!R89)</f>
        <v/>
      </c>
      <c r="M93" s="277" t="str">
        <f t="shared" si="19"/>
        <v/>
      </c>
      <c r="N93" s="319" t="str">
        <f t="shared" si="20"/>
        <v/>
      </c>
      <c r="O93" s="318" t="str">
        <f t="shared" si="21"/>
        <v/>
      </c>
      <c r="P93" s="278" t="str">
        <f t="shared" si="22"/>
        <v/>
      </c>
      <c r="Q93" s="276" t="str">
        <f t="shared" si="23"/>
        <v/>
      </c>
      <c r="R93" s="277" t="str">
        <f t="shared" si="24"/>
        <v/>
      </c>
      <c r="S93" s="278" t="str">
        <f>IF(N93="","",MAX((N93-AE93)*'1045Ad Antrag'!$B$30,0))</f>
        <v/>
      </c>
      <c r="T93" s="279" t="str">
        <f t="shared" si="25"/>
        <v/>
      </c>
      <c r="U93" s="187"/>
      <c r="V93" s="194">
        <f>'1045Bd Stammdaten Mitarb.'!L89</f>
        <v>0</v>
      </c>
      <c r="W93" s="194" t="str">
        <f>'1045Ed Abrechnung'!D93</f>
        <v/>
      </c>
      <c r="X93" s="187">
        <f>IF(AND('1045Bd Stammdaten Mitarb.'!P89="",'1045Bd Stammdaten Mitarb.'!Q89=""),0,'1045Bd Stammdaten Mitarb.'!P89-'1045Bd Stammdaten Mitarb.'!Q89)</f>
        <v>0</v>
      </c>
      <c r="Y93" s="187" t="str">
        <f>IF(OR($C93="",'1045Bd Stammdaten Mitarb.'!M89="",F93="",'1045Bd Stammdaten Mitarb.'!O89="",X93=""),"",'1045Bd Stammdaten Mitarb.'!M89-F93-'1045Bd Stammdaten Mitarb.'!O89-X93)</f>
        <v/>
      </c>
      <c r="Z93" s="150" t="str">
        <f>IF(K93="","",K93 - '1045Bd Stammdaten Mitarb.'!R89)</f>
        <v/>
      </c>
      <c r="AA93" s="150" t="str">
        <f t="shared" si="26"/>
        <v/>
      </c>
      <c r="AB93" s="150" t="str">
        <f t="shared" si="27"/>
        <v/>
      </c>
      <c r="AC93" s="150" t="str">
        <f t="shared" si="28"/>
        <v/>
      </c>
      <c r="AD93" s="150" t="str">
        <f>IF(OR($C93="",K93="",N93=""),"",MAX(O93+'1045Bd Stammdaten Mitarb.'!S89-N93,0))</f>
        <v/>
      </c>
      <c r="AE93" s="150">
        <f>'1045Bd Stammdaten Mitarb.'!S89</f>
        <v>0</v>
      </c>
      <c r="AF93" s="150" t="str">
        <f t="shared" si="29"/>
        <v/>
      </c>
      <c r="AG93" s="159">
        <f>IF('1045Bd Stammdaten Mitarb.'!M89="",0,1)</f>
        <v>0</v>
      </c>
      <c r="AH93" s="179">
        <f t="shared" si="30"/>
        <v>0</v>
      </c>
      <c r="AI93" s="150">
        <f>IF('1045Bd Stammdaten Mitarb.'!M89="",0,'1045Bd Stammdaten Mitarb.'!M89)</f>
        <v>0</v>
      </c>
      <c r="AJ93" s="150">
        <f>IF('1045Bd Stammdaten Mitarb.'!M89="",0,'1045Bd Stammdaten Mitarb.'!O89)</f>
        <v>0</v>
      </c>
      <c r="AK93" s="194">
        <f>IF('1045Bd Stammdaten Mitarb.'!U89&gt;0,AA93,0)</f>
        <v>0</v>
      </c>
      <c r="AL93" s="160">
        <f>IF('1045Bd Stammdaten Mitarb.'!U89&gt;0,'1045Bd Stammdaten Mitarb.'!S89,0)</f>
        <v>0</v>
      </c>
      <c r="AM93" s="150">
        <f>'1045Bd Stammdaten Mitarb.'!M89</f>
        <v>0</v>
      </c>
      <c r="AN93" s="150">
        <f>'1045Bd Stammdaten Mitarb.'!O89</f>
        <v>0</v>
      </c>
      <c r="AO93" s="150">
        <f t="shared" si="31"/>
        <v>0</v>
      </c>
    </row>
    <row r="94" spans="1:41" s="152" customFormat="1" ht="16.899999999999999" customHeight="1">
      <c r="A94" s="191" t="str">
        <f>IF('1045Bd Stammdaten Mitarb.'!A90="","",'1045Bd Stammdaten Mitarb.'!A90)</f>
        <v/>
      </c>
      <c r="B94" s="192" t="str">
        <f>IF('1045Bd Stammdaten Mitarb.'!B90="","",'1045Bd Stammdaten Mitarb.'!B90)</f>
        <v/>
      </c>
      <c r="C94" s="193" t="str">
        <f>IF('1045Bd Stammdaten Mitarb.'!C90="","",'1045Bd Stammdaten Mitarb.'!C90)</f>
        <v/>
      </c>
      <c r="D94" s="277" t="str">
        <f>IF('1045Bd Stammdaten Mitarb.'!AF90="","",IF('1045Bd Stammdaten Mitarb.'!AF90*E94&gt;'1045Ad Antrag'!$B$28,'1045Ad Antrag'!$B$28/E94,'1045Bd Stammdaten Mitarb.'!AF90))</f>
        <v/>
      </c>
      <c r="E94" s="278" t="str">
        <f>IF('1045Bd Stammdaten Mitarb.'!M90="","",'1045Bd Stammdaten Mitarb.'!M90)</f>
        <v/>
      </c>
      <c r="F94" s="273" t="str">
        <f>IF('1045Bd Stammdaten Mitarb.'!N90="","",'1045Bd Stammdaten Mitarb.'!N90)</f>
        <v/>
      </c>
      <c r="G94" s="273" t="str">
        <f>IF('1045Bd Stammdaten Mitarb.'!O90="","",'1045Bd Stammdaten Mitarb.'!O90)</f>
        <v/>
      </c>
      <c r="H94" s="274" t="str">
        <f>IF('1045Bd Stammdaten Mitarb.'!P90="","",'1045Bd Stammdaten Mitarb.'!P90)</f>
        <v/>
      </c>
      <c r="I94" s="275" t="str">
        <f>IF('1045Bd Stammdaten Mitarb.'!Q90="","",'1045Bd Stammdaten Mitarb.'!Q90)</f>
        <v/>
      </c>
      <c r="J94" s="318" t="str">
        <f t="shared" si="17"/>
        <v/>
      </c>
      <c r="K94" s="278" t="str">
        <f t="shared" si="18"/>
        <v/>
      </c>
      <c r="L94" s="276" t="str">
        <f>IF('1045Bd Stammdaten Mitarb.'!R90="","",'1045Bd Stammdaten Mitarb.'!R90)</f>
        <v/>
      </c>
      <c r="M94" s="277" t="str">
        <f t="shared" si="19"/>
        <v/>
      </c>
      <c r="N94" s="319" t="str">
        <f t="shared" si="20"/>
        <v/>
      </c>
      <c r="O94" s="318" t="str">
        <f t="shared" si="21"/>
        <v/>
      </c>
      <c r="P94" s="278" t="str">
        <f t="shared" si="22"/>
        <v/>
      </c>
      <c r="Q94" s="276" t="str">
        <f t="shared" si="23"/>
        <v/>
      </c>
      <c r="R94" s="277" t="str">
        <f t="shared" si="24"/>
        <v/>
      </c>
      <c r="S94" s="278" t="str">
        <f>IF(N94="","",MAX((N94-AE94)*'1045Ad Antrag'!$B$30,0))</f>
        <v/>
      </c>
      <c r="T94" s="279" t="str">
        <f t="shared" si="25"/>
        <v/>
      </c>
      <c r="U94" s="187"/>
      <c r="V94" s="194">
        <f>'1045Bd Stammdaten Mitarb.'!L90</f>
        <v>0</v>
      </c>
      <c r="W94" s="194" t="str">
        <f>'1045Ed Abrechnung'!D94</f>
        <v/>
      </c>
      <c r="X94" s="187">
        <f>IF(AND('1045Bd Stammdaten Mitarb.'!P90="",'1045Bd Stammdaten Mitarb.'!Q90=""),0,'1045Bd Stammdaten Mitarb.'!P90-'1045Bd Stammdaten Mitarb.'!Q90)</f>
        <v>0</v>
      </c>
      <c r="Y94" s="187" t="str">
        <f>IF(OR($C94="",'1045Bd Stammdaten Mitarb.'!M90="",F94="",'1045Bd Stammdaten Mitarb.'!O90="",X94=""),"",'1045Bd Stammdaten Mitarb.'!M90-F94-'1045Bd Stammdaten Mitarb.'!O90-X94)</f>
        <v/>
      </c>
      <c r="Z94" s="150" t="str">
        <f>IF(K94="","",K94 - '1045Bd Stammdaten Mitarb.'!R90)</f>
        <v/>
      </c>
      <c r="AA94" s="150" t="str">
        <f t="shared" si="26"/>
        <v/>
      </c>
      <c r="AB94" s="150" t="str">
        <f t="shared" si="27"/>
        <v/>
      </c>
      <c r="AC94" s="150" t="str">
        <f t="shared" si="28"/>
        <v/>
      </c>
      <c r="AD94" s="150" t="str">
        <f>IF(OR($C94="",K94="",N94=""),"",MAX(O94+'1045Bd Stammdaten Mitarb.'!S90-N94,0))</f>
        <v/>
      </c>
      <c r="AE94" s="150">
        <f>'1045Bd Stammdaten Mitarb.'!S90</f>
        <v>0</v>
      </c>
      <c r="AF94" s="150" t="str">
        <f t="shared" si="29"/>
        <v/>
      </c>
      <c r="AG94" s="159">
        <f>IF('1045Bd Stammdaten Mitarb.'!M90="",0,1)</f>
        <v>0</v>
      </c>
      <c r="AH94" s="179">
        <f t="shared" si="30"/>
        <v>0</v>
      </c>
      <c r="AI94" s="150">
        <f>IF('1045Bd Stammdaten Mitarb.'!M90="",0,'1045Bd Stammdaten Mitarb.'!M90)</f>
        <v>0</v>
      </c>
      <c r="AJ94" s="150">
        <f>IF('1045Bd Stammdaten Mitarb.'!M90="",0,'1045Bd Stammdaten Mitarb.'!O90)</f>
        <v>0</v>
      </c>
      <c r="AK94" s="194">
        <f>IF('1045Bd Stammdaten Mitarb.'!U90&gt;0,AA94,0)</f>
        <v>0</v>
      </c>
      <c r="AL94" s="160">
        <f>IF('1045Bd Stammdaten Mitarb.'!U90&gt;0,'1045Bd Stammdaten Mitarb.'!S90,0)</f>
        <v>0</v>
      </c>
      <c r="AM94" s="150">
        <f>'1045Bd Stammdaten Mitarb.'!M90</f>
        <v>0</v>
      </c>
      <c r="AN94" s="150">
        <f>'1045Bd Stammdaten Mitarb.'!O90</f>
        <v>0</v>
      </c>
      <c r="AO94" s="150">
        <f t="shared" si="31"/>
        <v>0</v>
      </c>
    </row>
    <row r="95" spans="1:41" s="152" customFormat="1" ht="16.899999999999999" customHeight="1">
      <c r="A95" s="191" t="str">
        <f>IF('1045Bd Stammdaten Mitarb.'!A91="","",'1045Bd Stammdaten Mitarb.'!A91)</f>
        <v/>
      </c>
      <c r="B95" s="192" t="str">
        <f>IF('1045Bd Stammdaten Mitarb.'!B91="","",'1045Bd Stammdaten Mitarb.'!B91)</f>
        <v/>
      </c>
      <c r="C95" s="193" t="str">
        <f>IF('1045Bd Stammdaten Mitarb.'!C91="","",'1045Bd Stammdaten Mitarb.'!C91)</f>
        <v/>
      </c>
      <c r="D95" s="277" t="str">
        <f>IF('1045Bd Stammdaten Mitarb.'!AF91="","",IF('1045Bd Stammdaten Mitarb.'!AF91*E95&gt;'1045Ad Antrag'!$B$28,'1045Ad Antrag'!$B$28/E95,'1045Bd Stammdaten Mitarb.'!AF91))</f>
        <v/>
      </c>
      <c r="E95" s="278" t="str">
        <f>IF('1045Bd Stammdaten Mitarb.'!M91="","",'1045Bd Stammdaten Mitarb.'!M91)</f>
        <v/>
      </c>
      <c r="F95" s="273" t="str">
        <f>IF('1045Bd Stammdaten Mitarb.'!N91="","",'1045Bd Stammdaten Mitarb.'!N91)</f>
        <v/>
      </c>
      <c r="G95" s="273" t="str">
        <f>IF('1045Bd Stammdaten Mitarb.'!O91="","",'1045Bd Stammdaten Mitarb.'!O91)</f>
        <v/>
      </c>
      <c r="H95" s="274" t="str">
        <f>IF('1045Bd Stammdaten Mitarb.'!P91="","",'1045Bd Stammdaten Mitarb.'!P91)</f>
        <v/>
      </c>
      <c r="I95" s="275" t="str">
        <f>IF('1045Bd Stammdaten Mitarb.'!Q91="","",'1045Bd Stammdaten Mitarb.'!Q91)</f>
        <v/>
      </c>
      <c r="J95" s="318" t="str">
        <f t="shared" si="17"/>
        <v/>
      </c>
      <c r="K95" s="278" t="str">
        <f t="shared" si="18"/>
        <v/>
      </c>
      <c r="L95" s="276" t="str">
        <f>IF('1045Bd Stammdaten Mitarb.'!R91="","",'1045Bd Stammdaten Mitarb.'!R91)</f>
        <v/>
      </c>
      <c r="M95" s="277" t="str">
        <f t="shared" si="19"/>
        <v/>
      </c>
      <c r="N95" s="319" t="str">
        <f t="shared" si="20"/>
        <v/>
      </c>
      <c r="O95" s="318" t="str">
        <f t="shared" si="21"/>
        <v/>
      </c>
      <c r="P95" s="278" t="str">
        <f t="shared" si="22"/>
        <v/>
      </c>
      <c r="Q95" s="276" t="str">
        <f t="shared" si="23"/>
        <v/>
      </c>
      <c r="R95" s="277" t="str">
        <f t="shared" si="24"/>
        <v/>
      </c>
      <c r="S95" s="278" t="str">
        <f>IF(N95="","",MAX((N95-AE95)*'1045Ad Antrag'!$B$30,0))</f>
        <v/>
      </c>
      <c r="T95" s="279" t="str">
        <f t="shared" si="25"/>
        <v/>
      </c>
      <c r="U95" s="187"/>
      <c r="V95" s="194">
        <f>'1045Bd Stammdaten Mitarb.'!L91</f>
        <v>0</v>
      </c>
      <c r="W95" s="194" t="str">
        <f>'1045Ed Abrechnung'!D95</f>
        <v/>
      </c>
      <c r="X95" s="187">
        <f>IF(AND('1045Bd Stammdaten Mitarb.'!P91="",'1045Bd Stammdaten Mitarb.'!Q91=""),0,'1045Bd Stammdaten Mitarb.'!P91-'1045Bd Stammdaten Mitarb.'!Q91)</f>
        <v>0</v>
      </c>
      <c r="Y95" s="187" t="str">
        <f>IF(OR($C95="",'1045Bd Stammdaten Mitarb.'!M91="",F95="",'1045Bd Stammdaten Mitarb.'!O91="",X95=""),"",'1045Bd Stammdaten Mitarb.'!M91-F95-'1045Bd Stammdaten Mitarb.'!O91-X95)</f>
        <v/>
      </c>
      <c r="Z95" s="150" t="str">
        <f>IF(K95="","",K95 - '1045Bd Stammdaten Mitarb.'!R91)</f>
        <v/>
      </c>
      <c r="AA95" s="150" t="str">
        <f t="shared" si="26"/>
        <v/>
      </c>
      <c r="AB95" s="150" t="str">
        <f t="shared" si="27"/>
        <v/>
      </c>
      <c r="AC95" s="150" t="str">
        <f t="shared" si="28"/>
        <v/>
      </c>
      <c r="AD95" s="150" t="str">
        <f>IF(OR($C95="",K95="",N95=""),"",MAX(O95+'1045Bd Stammdaten Mitarb.'!S91-N95,0))</f>
        <v/>
      </c>
      <c r="AE95" s="150">
        <f>'1045Bd Stammdaten Mitarb.'!S91</f>
        <v>0</v>
      </c>
      <c r="AF95" s="150" t="str">
        <f t="shared" si="29"/>
        <v/>
      </c>
      <c r="AG95" s="159">
        <f>IF('1045Bd Stammdaten Mitarb.'!M91="",0,1)</f>
        <v>0</v>
      </c>
      <c r="AH95" s="179">
        <f t="shared" si="30"/>
        <v>0</v>
      </c>
      <c r="AI95" s="150">
        <f>IF('1045Bd Stammdaten Mitarb.'!M91="",0,'1045Bd Stammdaten Mitarb.'!M91)</f>
        <v>0</v>
      </c>
      <c r="AJ95" s="150">
        <f>IF('1045Bd Stammdaten Mitarb.'!M91="",0,'1045Bd Stammdaten Mitarb.'!O91)</f>
        <v>0</v>
      </c>
      <c r="AK95" s="194">
        <f>IF('1045Bd Stammdaten Mitarb.'!U91&gt;0,AA95,0)</f>
        <v>0</v>
      </c>
      <c r="AL95" s="160">
        <f>IF('1045Bd Stammdaten Mitarb.'!U91&gt;0,'1045Bd Stammdaten Mitarb.'!S91,0)</f>
        <v>0</v>
      </c>
      <c r="AM95" s="150">
        <f>'1045Bd Stammdaten Mitarb.'!M91</f>
        <v>0</v>
      </c>
      <c r="AN95" s="150">
        <f>'1045Bd Stammdaten Mitarb.'!O91</f>
        <v>0</v>
      </c>
      <c r="AO95" s="150">
        <f t="shared" si="31"/>
        <v>0</v>
      </c>
    </row>
    <row r="96" spans="1:41" s="152" customFormat="1" ht="16.899999999999999" customHeight="1">
      <c r="A96" s="191" t="str">
        <f>IF('1045Bd Stammdaten Mitarb.'!A92="","",'1045Bd Stammdaten Mitarb.'!A92)</f>
        <v/>
      </c>
      <c r="B96" s="192" t="str">
        <f>IF('1045Bd Stammdaten Mitarb.'!B92="","",'1045Bd Stammdaten Mitarb.'!B92)</f>
        <v/>
      </c>
      <c r="C96" s="193" t="str">
        <f>IF('1045Bd Stammdaten Mitarb.'!C92="","",'1045Bd Stammdaten Mitarb.'!C92)</f>
        <v/>
      </c>
      <c r="D96" s="277" t="str">
        <f>IF('1045Bd Stammdaten Mitarb.'!AF92="","",IF('1045Bd Stammdaten Mitarb.'!AF92*E96&gt;'1045Ad Antrag'!$B$28,'1045Ad Antrag'!$B$28/E96,'1045Bd Stammdaten Mitarb.'!AF92))</f>
        <v/>
      </c>
      <c r="E96" s="278" t="str">
        <f>IF('1045Bd Stammdaten Mitarb.'!M92="","",'1045Bd Stammdaten Mitarb.'!M92)</f>
        <v/>
      </c>
      <c r="F96" s="273" t="str">
        <f>IF('1045Bd Stammdaten Mitarb.'!N92="","",'1045Bd Stammdaten Mitarb.'!N92)</f>
        <v/>
      </c>
      <c r="G96" s="273" t="str">
        <f>IF('1045Bd Stammdaten Mitarb.'!O92="","",'1045Bd Stammdaten Mitarb.'!O92)</f>
        <v/>
      </c>
      <c r="H96" s="274" t="str">
        <f>IF('1045Bd Stammdaten Mitarb.'!P92="","",'1045Bd Stammdaten Mitarb.'!P92)</f>
        <v/>
      </c>
      <c r="I96" s="275" t="str">
        <f>IF('1045Bd Stammdaten Mitarb.'!Q92="","",'1045Bd Stammdaten Mitarb.'!Q92)</f>
        <v/>
      </c>
      <c r="J96" s="318" t="str">
        <f t="shared" si="17"/>
        <v/>
      </c>
      <c r="K96" s="278" t="str">
        <f t="shared" si="18"/>
        <v/>
      </c>
      <c r="L96" s="276" t="str">
        <f>IF('1045Bd Stammdaten Mitarb.'!R92="","",'1045Bd Stammdaten Mitarb.'!R92)</f>
        <v/>
      </c>
      <c r="M96" s="277" t="str">
        <f t="shared" si="19"/>
        <v/>
      </c>
      <c r="N96" s="319" t="str">
        <f t="shared" si="20"/>
        <v/>
      </c>
      <c r="O96" s="318" t="str">
        <f t="shared" si="21"/>
        <v/>
      </c>
      <c r="P96" s="278" t="str">
        <f t="shared" si="22"/>
        <v/>
      </c>
      <c r="Q96" s="276" t="str">
        <f t="shared" si="23"/>
        <v/>
      </c>
      <c r="R96" s="277" t="str">
        <f t="shared" si="24"/>
        <v/>
      </c>
      <c r="S96" s="278" t="str">
        <f>IF(N96="","",MAX((N96-AE96)*'1045Ad Antrag'!$B$30,0))</f>
        <v/>
      </c>
      <c r="T96" s="279" t="str">
        <f t="shared" si="25"/>
        <v/>
      </c>
      <c r="U96" s="187"/>
      <c r="V96" s="194">
        <f>'1045Bd Stammdaten Mitarb.'!L92</f>
        <v>0</v>
      </c>
      <c r="W96" s="194" t="str">
        <f>'1045Ed Abrechnung'!D96</f>
        <v/>
      </c>
      <c r="X96" s="187">
        <f>IF(AND('1045Bd Stammdaten Mitarb.'!P92="",'1045Bd Stammdaten Mitarb.'!Q92=""),0,'1045Bd Stammdaten Mitarb.'!P92-'1045Bd Stammdaten Mitarb.'!Q92)</f>
        <v>0</v>
      </c>
      <c r="Y96" s="187" t="str">
        <f>IF(OR($C96="",'1045Bd Stammdaten Mitarb.'!M92="",F96="",'1045Bd Stammdaten Mitarb.'!O92="",X96=""),"",'1045Bd Stammdaten Mitarb.'!M92-F96-'1045Bd Stammdaten Mitarb.'!O92-X96)</f>
        <v/>
      </c>
      <c r="Z96" s="150" t="str">
        <f>IF(K96="","",K96 - '1045Bd Stammdaten Mitarb.'!R92)</f>
        <v/>
      </c>
      <c r="AA96" s="150" t="str">
        <f t="shared" si="26"/>
        <v/>
      </c>
      <c r="AB96" s="150" t="str">
        <f t="shared" si="27"/>
        <v/>
      </c>
      <c r="AC96" s="150" t="str">
        <f t="shared" si="28"/>
        <v/>
      </c>
      <c r="AD96" s="150" t="str">
        <f>IF(OR($C96="",K96="",N96=""),"",MAX(O96+'1045Bd Stammdaten Mitarb.'!S92-N96,0))</f>
        <v/>
      </c>
      <c r="AE96" s="150">
        <f>'1045Bd Stammdaten Mitarb.'!S92</f>
        <v>0</v>
      </c>
      <c r="AF96" s="150" t="str">
        <f t="shared" si="29"/>
        <v/>
      </c>
      <c r="AG96" s="159">
        <f>IF('1045Bd Stammdaten Mitarb.'!M92="",0,1)</f>
        <v>0</v>
      </c>
      <c r="AH96" s="179">
        <f t="shared" si="30"/>
        <v>0</v>
      </c>
      <c r="AI96" s="150">
        <f>IF('1045Bd Stammdaten Mitarb.'!M92="",0,'1045Bd Stammdaten Mitarb.'!M92)</f>
        <v>0</v>
      </c>
      <c r="AJ96" s="150">
        <f>IF('1045Bd Stammdaten Mitarb.'!M92="",0,'1045Bd Stammdaten Mitarb.'!O92)</f>
        <v>0</v>
      </c>
      <c r="AK96" s="194">
        <f>IF('1045Bd Stammdaten Mitarb.'!U92&gt;0,AA96,0)</f>
        <v>0</v>
      </c>
      <c r="AL96" s="160">
        <f>IF('1045Bd Stammdaten Mitarb.'!U92&gt;0,'1045Bd Stammdaten Mitarb.'!S92,0)</f>
        <v>0</v>
      </c>
      <c r="AM96" s="150">
        <f>'1045Bd Stammdaten Mitarb.'!M92</f>
        <v>0</v>
      </c>
      <c r="AN96" s="150">
        <f>'1045Bd Stammdaten Mitarb.'!O92</f>
        <v>0</v>
      </c>
      <c r="AO96" s="150">
        <f t="shared" si="31"/>
        <v>0</v>
      </c>
    </row>
    <row r="97" spans="1:41" s="152" customFormat="1" ht="16.899999999999999" customHeight="1">
      <c r="A97" s="191" t="str">
        <f>IF('1045Bd Stammdaten Mitarb.'!A93="","",'1045Bd Stammdaten Mitarb.'!A93)</f>
        <v/>
      </c>
      <c r="B97" s="192" t="str">
        <f>IF('1045Bd Stammdaten Mitarb.'!B93="","",'1045Bd Stammdaten Mitarb.'!B93)</f>
        <v/>
      </c>
      <c r="C97" s="193" t="str">
        <f>IF('1045Bd Stammdaten Mitarb.'!C93="","",'1045Bd Stammdaten Mitarb.'!C93)</f>
        <v/>
      </c>
      <c r="D97" s="277" t="str">
        <f>IF('1045Bd Stammdaten Mitarb.'!AF93="","",IF('1045Bd Stammdaten Mitarb.'!AF93*E97&gt;'1045Ad Antrag'!$B$28,'1045Ad Antrag'!$B$28/E97,'1045Bd Stammdaten Mitarb.'!AF93))</f>
        <v/>
      </c>
      <c r="E97" s="278" t="str">
        <f>IF('1045Bd Stammdaten Mitarb.'!M93="","",'1045Bd Stammdaten Mitarb.'!M93)</f>
        <v/>
      </c>
      <c r="F97" s="273" t="str">
        <f>IF('1045Bd Stammdaten Mitarb.'!N93="","",'1045Bd Stammdaten Mitarb.'!N93)</f>
        <v/>
      </c>
      <c r="G97" s="273" t="str">
        <f>IF('1045Bd Stammdaten Mitarb.'!O93="","",'1045Bd Stammdaten Mitarb.'!O93)</f>
        <v/>
      </c>
      <c r="H97" s="274" t="str">
        <f>IF('1045Bd Stammdaten Mitarb.'!P93="","",'1045Bd Stammdaten Mitarb.'!P93)</f>
        <v/>
      </c>
      <c r="I97" s="275" t="str">
        <f>IF('1045Bd Stammdaten Mitarb.'!Q93="","",'1045Bd Stammdaten Mitarb.'!Q93)</f>
        <v/>
      </c>
      <c r="J97" s="318" t="str">
        <f t="shared" si="17"/>
        <v/>
      </c>
      <c r="K97" s="278" t="str">
        <f t="shared" si="18"/>
        <v/>
      </c>
      <c r="L97" s="276" t="str">
        <f>IF('1045Bd Stammdaten Mitarb.'!R93="","",'1045Bd Stammdaten Mitarb.'!R93)</f>
        <v/>
      </c>
      <c r="M97" s="277" t="str">
        <f t="shared" si="19"/>
        <v/>
      </c>
      <c r="N97" s="319" t="str">
        <f t="shared" si="20"/>
        <v/>
      </c>
      <c r="O97" s="318" t="str">
        <f t="shared" si="21"/>
        <v/>
      </c>
      <c r="P97" s="278" t="str">
        <f t="shared" si="22"/>
        <v/>
      </c>
      <c r="Q97" s="276" t="str">
        <f t="shared" si="23"/>
        <v/>
      </c>
      <c r="R97" s="277" t="str">
        <f t="shared" si="24"/>
        <v/>
      </c>
      <c r="S97" s="278" t="str">
        <f>IF(N97="","",MAX((N97-AE97)*'1045Ad Antrag'!$B$30,0))</f>
        <v/>
      </c>
      <c r="T97" s="279" t="str">
        <f t="shared" si="25"/>
        <v/>
      </c>
      <c r="U97" s="187"/>
      <c r="V97" s="194">
        <f>'1045Bd Stammdaten Mitarb.'!L93</f>
        <v>0</v>
      </c>
      <c r="W97" s="194" t="str">
        <f>'1045Ed Abrechnung'!D97</f>
        <v/>
      </c>
      <c r="X97" s="187">
        <f>IF(AND('1045Bd Stammdaten Mitarb.'!P93="",'1045Bd Stammdaten Mitarb.'!Q93=""),0,'1045Bd Stammdaten Mitarb.'!P93-'1045Bd Stammdaten Mitarb.'!Q93)</f>
        <v>0</v>
      </c>
      <c r="Y97" s="187" t="str">
        <f>IF(OR($C97="",'1045Bd Stammdaten Mitarb.'!M93="",F97="",'1045Bd Stammdaten Mitarb.'!O93="",X97=""),"",'1045Bd Stammdaten Mitarb.'!M93-F97-'1045Bd Stammdaten Mitarb.'!O93-X97)</f>
        <v/>
      </c>
      <c r="Z97" s="150" t="str">
        <f>IF(K97="","",K97 - '1045Bd Stammdaten Mitarb.'!R93)</f>
        <v/>
      </c>
      <c r="AA97" s="150" t="str">
        <f t="shared" si="26"/>
        <v/>
      </c>
      <c r="AB97" s="150" t="str">
        <f t="shared" si="27"/>
        <v/>
      </c>
      <c r="AC97" s="150" t="str">
        <f t="shared" si="28"/>
        <v/>
      </c>
      <c r="AD97" s="150" t="str">
        <f>IF(OR($C97="",K97="",N97=""),"",MAX(O97+'1045Bd Stammdaten Mitarb.'!S93-N97,0))</f>
        <v/>
      </c>
      <c r="AE97" s="150">
        <f>'1045Bd Stammdaten Mitarb.'!S93</f>
        <v>0</v>
      </c>
      <c r="AF97" s="150" t="str">
        <f t="shared" si="29"/>
        <v/>
      </c>
      <c r="AG97" s="159">
        <f>IF('1045Bd Stammdaten Mitarb.'!M93="",0,1)</f>
        <v>0</v>
      </c>
      <c r="AH97" s="179">
        <f t="shared" si="30"/>
        <v>0</v>
      </c>
      <c r="AI97" s="150">
        <f>IF('1045Bd Stammdaten Mitarb.'!M93="",0,'1045Bd Stammdaten Mitarb.'!M93)</f>
        <v>0</v>
      </c>
      <c r="AJ97" s="150">
        <f>IF('1045Bd Stammdaten Mitarb.'!M93="",0,'1045Bd Stammdaten Mitarb.'!O93)</f>
        <v>0</v>
      </c>
      <c r="AK97" s="194">
        <f>IF('1045Bd Stammdaten Mitarb.'!U93&gt;0,AA97,0)</f>
        <v>0</v>
      </c>
      <c r="AL97" s="160">
        <f>IF('1045Bd Stammdaten Mitarb.'!U93&gt;0,'1045Bd Stammdaten Mitarb.'!S93,0)</f>
        <v>0</v>
      </c>
      <c r="AM97" s="150">
        <f>'1045Bd Stammdaten Mitarb.'!M93</f>
        <v>0</v>
      </c>
      <c r="AN97" s="150">
        <f>'1045Bd Stammdaten Mitarb.'!O93</f>
        <v>0</v>
      </c>
      <c r="AO97" s="150">
        <f t="shared" si="31"/>
        <v>0</v>
      </c>
    </row>
    <row r="98" spans="1:41" s="152" customFormat="1" ht="16.899999999999999" customHeight="1">
      <c r="A98" s="191" t="str">
        <f>IF('1045Bd Stammdaten Mitarb.'!A94="","",'1045Bd Stammdaten Mitarb.'!A94)</f>
        <v/>
      </c>
      <c r="B98" s="192" t="str">
        <f>IF('1045Bd Stammdaten Mitarb.'!B94="","",'1045Bd Stammdaten Mitarb.'!B94)</f>
        <v/>
      </c>
      <c r="C98" s="193" t="str">
        <f>IF('1045Bd Stammdaten Mitarb.'!C94="","",'1045Bd Stammdaten Mitarb.'!C94)</f>
        <v/>
      </c>
      <c r="D98" s="277" t="str">
        <f>IF('1045Bd Stammdaten Mitarb.'!AF94="","",IF('1045Bd Stammdaten Mitarb.'!AF94*E98&gt;'1045Ad Antrag'!$B$28,'1045Ad Antrag'!$B$28/E98,'1045Bd Stammdaten Mitarb.'!AF94))</f>
        <v/>
      </c>
      <c r="E98" s="278" t="str">
        <f>IF('1045Bd Stammdaten Mitarb.'!M94="","",'1045Bd Stammdaten Mitarb.'!M94)</f>
        <v/>
      </c>
      <c r="F98" s="273" t="str">
        <f>IF('1045Bd Stammdaten Mitarb.'!N94="","",'1045Bd Stammdaten Mitarb.'!N94)</f>
        <v/>
      </c>
      <c r="G98" s="273" t="str">
        <f>IF('1045Bd Stammdaten Mitarb.'!O94="","",'1045Bd Stammdaten Mitarb.'!O94)</f>
        <v/>
      </c>
      <c r="H98" s="274" t="str">
        <f>IF('1045Bd Stammdaten Mitarb.'!P94="","",'1045Bd Stammdaten Mitarb.'!P94)</f>
        <v/>
      </c>
      <c r="I98" s="275" t="str">
        <f>IF('1045Bd Stammdaten Mitarb.'!Q94="","",'1045Bd Stammdaten Mitarb.'!Q94)</f>
        <v/>
      </c>
      <c r="J98" s="318" t="str">
        <f t="shared" si="17"/>
        <v/>
      </c>
      <c r="K98" s="278" t="str">
        <f t="shared" si="18"/>
        <v/>
      </c>
      <c r="L98" s="276" t="str">
        <f>IF('1045Bd Stammdaten Mitarb.'!R94="","",'1045Bd Stammdaten Mitarb.'!R94)</f>
        <v/>
      </c>
      <c r="M98" s="277" t="str">
        <f t="shared" si="19"/>
        <v/>
      </c>
      <c r="N98" s="319" t="str">
        <f t="shared" si="20"/>
        <v/>
      </c>
      <c r="O98" s="318" t="str">
        <f t="shared" si="21"/>
        <v/>
      </c>
      <c r="P98" s="278" t="str">
        <f t="shared" si="22"/>
        <v/>
      </c>
      <c r="Q98" s="276" t="str">
        <f t="shared" si="23"/>
        <v/>
      </c>
      <c r="R98" s="277" t="str">
        <f t="shared" si="24"/>
        <v/>
      </c>
      <c r="S98" s="278" t="str">
        <f>IF(N98="","",MAX((N98-AE98)*'1045Ad Antrag'!$B$30,0))</f>
        <v/>
      </c>
      <c r="T98" s="279" t="str">
        <f t="shared" si="25"/>
        <v/>
      </c>
      <c r="U98" s="187"/>
      <c r="V98" s="194">
        <f>'1045Bd Stammdaten Mitarb.'!L94</f>
        <v>0</v>
      </c>
      <c r="W98" s="194" t="str">
        <f>'1045Ed Abrechnung'!D98</f>
        <v/>
      </c>
      <c r="X98" s="187">
        <f>IF(AND('1045Bd Stammdaten Mitarb.'!P94="",'1045Bd Stammdaten Mitarb.'!Q94=""),0,'1045Bd Stammdaten Mitarb.'!P94-'1045Bd Stammdaten Mitarb.'!Q94)</f>
        <v>0</v>
      </c>
      <c r="Y98" s="187" t="str">
        <f>IF(OR($C98="",'1045Bd Stammdaten Mitarb.'!M94="",F98="",'1045Bd Stammdaten Mitarb.'!O94="",X98=""),"",'1045Bd Stammdaten Mitarb.'!M94-F98-'1045Bd Stammdaten Mitarb.'!O94-X98)</f>
        <v/>
      </c>
      <c r="Z98" s="150" t="str">
        <f>IF(K98="","",K98 - '1045Bd Stammdaten Mitarb.'!R94)</f>
        <v/>
      </c>
      <c r="AA98" s="150" t="str">
        <f t="shared" si="26"/>
        <v/>
      </c>
      <c r="AB98" s="150" t="str">
        <f t="shared" si="27"/>
        <v/>
      </c>
      <c r="AC98" s="150" t="str">
        <f t="shared" si="28"/>
        <v/>
      </c>
      <c r="AD98" s="150" t="str">
        <f>IF(OR($C98="",K98="",N98=""),"",MAX(O98+'1045Bd Stammdaten Mitarb.'!S94-N98,0))</f>
        <v/>
      </c>
      <c r="AE98" s="150">
        <f>'1045Bd Stammdaten Mitarb.'!S94</f>
        <v>0</v>
      </c>
      <c r="AF98" s="150" t="str">
        <f t="shared" si="29"/>
        <v/>
      </c>
      <c r="AG98" s="159">
        <f>IF('1045Bd Stammdaten Mitarb.'!M94="",0,1)</f>
        <v>0</v>
      </c>
      <c r="AH98" s="179">
        <f t="shared" si="30"/>
        <v>0</v>
      </c>
      <c r="AI98" s="150">
        <f>IF('1045Bd Stammdaten Mitarb.'!M94="",0,'1045Bd Stammdaten Mitarb.'!M94)</f>
        <v>0</v>
      </c>
      <c r="AJ98" s="150">
        <f>IF('1045Bd Stammdaten Mitarb.'!M94="",0,'1045Bd Stammdaten Mitarb.'!O94)</f>
        <v>0</v>
      </c>
      <c r="AK98" s="194">
        <f>IF('1045Bd Stammdaten Mitarb.'!U94&gt;0,AA98,0)</f>
        <v>0</v>
      </c>
      <c r="AL98" s="160">
        <f>IF('1045Bd Stammdaten Mitarb.'!U94&gt;0,'1045Bd Stammdaten Mitarb.'!S94,0)</f>
        <v>0</v>
      </c>
      <c r="AM98" s="150">
        <f>'1045Bd Stammdaten Mitarb.'!M94</f>
        <v>0</v>
      </c>
      <c r="AN98" s="150">
        <f>'1045Bd Stammdaten Mitarb.'!O94</f>
        <v>0</v>
      </c>
      <c r="AO98" s="150">
        <f t="shared" si="31"/>
        <v>0</v>
      </c>
    </row>
    <row r="99" spans="1:41" s="152" customFormat="1" ht="16.899999999999999" customHeight="1">
      <c r="A99" s="191" t="str">
        <f>IF('1045Bd Stammdaten Mitarb.'!A95="","",'1045Bd Stammdaten Mitarb.'!A95)</f>
        <v/>
      </c>
      <c r="B99" s="192" t="str">
        <f>IF('1045Bd Stammdaten Mitarb.'!B95="","",'1045Bd Stammdaten Mitarb.'!B95)</f>
        <v/>
      </c>
      <c r="C99" s="193" t="str">
        <f>IF('1045Bd Stammdaten Mitarb.'!C95="","",'1045Bd Stammdaten Mitarb.'!C95)</f>
        <v/>
      </c>
      <c r="D99" s="277" t="str">
        <f>IF('1045Bd Stammdaten Mitarb.'!AF95="","",IF('1045Bd Stammdaten Mitarb.'!AF95*E99&gt;'1045Ad Antrag'!$B$28,'1045Ad Antrag'!$B$28/E99,'1045Bd Stammdaten Mitarb.'!AF95))</f>
        <v/>
      </c>
      <c r="E99" s="278" t="str">
        <f>IF('1045Bd Stammdaten Mitarb.'!M95="","",'1045Bd Stammdaten Mitarb.'!M95)</f>
        <v/>
      </c>
      <c r="F99" s="273" t="str">
        <f>IF('1045Bd Stammdaten Mitarb.'!N95="","",'1045Bd Stammdaten Mitarb.'!N95)</f>
        <v/>
      </c>
      <c r="G99" s="273" t="str">
        <f>IF('1045Bd Stammdaten Mitarb.'!O95="","",'1045Bd Stammdaten Mitarb.'!O95)</f>
        <v/>
      </c>
      <c r="H99" s="274" t="str">
        <f>IF('1045Bd Stammdaten Mitarb.'!P95="","",'1045Bd Stammdaten Mitarb.'!P95)</f>
        <v/>
      </c>
      <c r="I99" s="275" t="str">
        <f>IF('1045Bd Stammdaten Mitarb.'!Q95="","",'1045Bd Stammdaten Mitarb.'!Q95)</f>
        <v/>
      </c>
      <c r="J99" s="318" t="str">
        <f t="shared" si="17"/>
        <v/>
      </c>
      <c r="K99" s="278" t="str">
        <f t="shared" si="18"/>
        <v/>
      </c>
      <c r="L99" s="276" t="str">
        <f>IF('1045Bd Stammdaten Mitarb.'!R95="","",'1045Bd Stammdaten Mitarb.'!R95)</f>
        <v/>
      </c>
      <c r="M99" s="277" t="str">
        <f t="shared" si="19"/>
        <v/>
      </c>
      <c r="N99" s="319" t="str">
        <f t="shared" si="20"/>
        <v/>
      </c>
      <c r="O99" s="318" t="str">
        <f t="shared" si="21"/>
        <v/>
      </c>
      <c r="P99" s="278" t="str">
        <f t="shared" si="22"/>
        <v/>
      </c>
      <c r="Q99" s="276" t="str">
        <f t="shared" si="23"/>
        <v/>
      </c>
      <c r="R99" s="277" t="str">
        <f t="shared" si="24"/>
        <v/>
      </c>
      <c r="S99" s="278" t="str">
        <f>IF(N99="","",MAX((N99-AE99)*'1045Ad Antrag'!$B$30,0))</f>
        <v/>
      </c>
      <c r="T99" s="279" t="str">
        <f t="shared" si="25"/>
        <v/>
      </c>
      <c r="U99" s="187"/>
      <c r="V99" s="194">
        <f>'1045Bd Stammdaten Mitarb.'!L95</f>
        <v>0</v>
      </c>
      <c r="W99" s="194" t="str">
        <f>'1045Ed Abrechnung'!D99</f>
        <v/>
      </c>
      <c r="X99" s="187">
        <f>IF(AND('1045Bd Stammdaten Mitarb.'!P95="",'1045Bd Stammdaten Mitarb.'!Q95=""),0,'1045Bd Stammdaten Mitarb.'!P95-'1045Bd Stammdaten Mitarb.'!Q95)</f>
        <v>0</v>
      </c>
      <c r="Y99" s="187" t="str">
        <f>IF(OR($C99="",'1045Bd Stammdaten Mitarb.'!M95="",F99="",'1045Bd Stammdaten Mitarb.'!O95="",X99=""),"",'1045Bd Stammdaten Mitarb.'!M95-F99-'1045Bd Stammdaten Mitarb.'!O95-X99)</f>
        <v/>
      </c>
      <c r="Z99" s="150" t="str">
        <f>IF(K99="","",K99 - '1045Bd Stammdaten Mitarb.'!R95)</f>
        <v/>
      </c>
      <c r="AA99" s="150" t="str">
        <f t="shared" si="26"/>
        <v/>
      </c>
      <c r="AB99" s="150" t="str">
        <f t="shared" si="27"/>
        <v/>
      </c>
      <c r="AC99" s="150" t="str">
        <f t="shared" si="28"/>
        <v/>
      </c>
      <c r="AD99" s="150" t="str">
        <f>IF(OR($C99="",K99="",N99=""),"",MAX(O99+'1045Bd Stammdaten Mitarb.'!S95-N99,0))</f>
        <v/>
      </c>
      <c r="AE99" s="150">
        <f>'1045Bd Stammdaten Mitarb.'!S95</f>
        <v>0</v>
      </c>
      <c r="AF99" s="150" t="str">
        <f t="shared" si="29"/>
        <v/>
      </c>
      <c r="AG99" s="159">
        <f>IF('1045Bd Stammdaten Mitarb.'!M95="",0,1)</f>
        <v>0</v>
      </c>
      <c r="AH99" s="179">
        <f t="shared" si="30"/>
        <v>0</v>
      </c>
      <c r="AI99" s="150">
        <f>IF('1045Bd Stammdaten Mitarb.'!M95="",0,'1045Bd Stammdaten Mitarb.'!M95)</f>
        <v>0</v>
      </c>
      <c r="AJ99" s="150">
        <f>IF('1045Bd Stammdaten Mitarb.'!M95="",0,'1045Bd Stammdaten Mitarb.'!O95)</f>
        <v>0</v>
      </c>
      <c r="AK99" s="194">
        <f>IF('1045Bd Stammdaten Mitarb.'!U95&gt;0,AA99,0)</f>
        <v>0</v>
      </c>
      <c r="AL99" s="160">
        <f>IF('1045Bd Stammdaten Mitarb.'!U95&gt;0,'1045Bd Stammdaten Mitarb.'!S95,0)</f>
        <v>0</v>
      </c>
      <c r="AM99" s="150">
        <f>'1045Bd Stammdaten Mitarb.'!M95</f>
        <v>0</v>
      </c>
      <c r="AN99" s="150">
        <f>'1045Bd Stammdaten Mitarb.'!O95</f>
        <v>0</v>
      </c>
      <c r="AO99" s="150">
        <f t="shared" si="31"/>
        <v>0</v>
      </c>
    </row>
    <row r="100" spans="1:41" s="152" customFormat="1" ht="16.899999999999999" customHeight="1">
      <c r="A100" s="191" t="str">
        <f>IF('1045Bd Stammdaten Mitarb.'!A96="","",'1045Bd Stammdaten Mitarb.'!A96)</f>
        <v/>
      </c>
      <c r="B100" s="192" t="str">
        <f>IF('1045Bd Stammdaten Mitarb.'!B96="","",'1045Bd Stammdaten Mitarb.'!B96)</f>
        <v/>
      </c>
      <c r="C100" s="193" t="str">
        <f>IF('1045Bd Stammdaten Mitarb.'!C96="","",'1045Bd Stammdaten Mitarb.'!C96)</f>
        <v/>
      </c>
      <c r="D100" s="277" t="str">
        <f>IF('1045Bd Stammdaten Mitarb.'!AF96="","",IF('1045Bd Stammdaten Mitarb.'!AF96*E100&gt;'1045Ad Antrag'!$B$28,'1045Ad Antrag'!$B$28/E100,'1045Bd Stammdaten Mitarb.'!AF96))</f>
        <v/>
      </c>
      <c r="E100" s="278" t="str">
        <f>IF('1045Bd Stammdaten Mitarb.'!M96="","",'1045Bd Stammdaten Mitarb.'!M96)</f>
        <v/>
      </c>
      <c r="F100" s="273" t="str">
        <f>IF('1045Bd Stammdaten Mitarb.'!N96="","",'1045Bd Stammdaten Mitarb.'!N96)</f>
        <v/>
      </c>
      <c r="G100" s="273" t="str">
        <f>IF('1045Bd Stammdaten Mitarb.'!O96="","",'1045Bd Stammdaten Mitarb.'!O96)</f>
        <v/>
      </c>
      <c r="H100" s="274" t="str">
        <f>IF('1045Bd Stammdaten Mitarb.'!P96="","",'1045Bd Stammdaten Mitarb.'!P96)</f>
        <v/>
      </c>
      <c r="I100" s="275" t="str">
        <f>IF('1045Bd Stammdaten Mitarb.'!Q96="","",'1045Bd Stammdaten Mitarb.'!Q96)</f>
        <v/>
      </c>
      <c r="J100" s="318" t="str">
        <f t="shared" si="17"/>
        <v/>
      </c>
      <c r="K100" s="278" t="str">
        <f t="shared" si="18"/>
        <v/>
      </c>
      <c r="L100" s="276" t="str">
        <f>IF('1045Bd Stammdaten Mitarb.'!R96="","",'1045Bd Stammdaten Mitarb.'!R96)</f>
        <v/>
      </c>
      <c r="M100" s="277" t="str">
        <f t="shared" si="19"/>
        <v/>
      </c>
      <c r="N100" s="319" t="str">
        <f t="shared" si="20"/>
        <v/>
      </c>
      <c r="O100" s="318" t="str">
        <f t="shared" si="21"/>
        <v/>
      </c>
      <c r="P100" s="278" t="str">
        <f t="shared" si="22"/>
        <v/>
      </c>
      <c r="Q100" s="276" t="str">
        <f t="shared" si="23"/>
        <v/>
      </c>
      <c r="R100" s="277" t="str">
        <f t="shared" si="24"/>
        <v/>
      </c>
      <c r="S100" s="278" t="str">
        <f>IF(N100="","",MAX((N100-AE100)*'1045Ad Antrag'!$B$30,0))</f>
        <v/>
      </c>
      <c r="T100" s="279" t="str">
        <f t="shared" si="25"/>
        <v/>
      </c>
      <c r="U100" s="187"/>
      <c r="V100" s="194">
        <f>'1045Bd Stammdaten Mitarb.'!L96</f>
        <v>0</v>
      </c>
      <c r="W100" s="194" t="str">
        <f>'1045Ed Abrechnung'!D100</f>
        <v/>
      </c>
      <c r="X100" s="187">
        <f>IF(AND('1045Bd Stammdaten Mitarb.'!P96="",'1045Bd Stammdaten Mitarb.'!Q96=""),0,'1045Bd Stammdaten Mitarb.'!P96-'1045Bd Stammdaten Mitarb.'!Q96)</f>
        <v>0</v>
      </c>
      <c r="Y100" s="187" t="str">
        <f>IF(OR($C100="",'1045Bd Stammdaten Mitarb.'!M96="",F100="",'1045Bd Stammdaten Mitarb.'!O96="",X100=""),"",'1045Bd Stammdaten Mitarb.'!M96-F100-'1045Bd Stammdaten Mitarb.'!O96-X100)</f>
        <v/>
      </c>
      <c r="Z100" s="150" t="str">
        <f>IF(K100="","",K100 - '1045Bd Stammdaten Mitarb.'!R96)</f>
        <v/>
      </c>
      <c r="AA100" s="150" t="str">
        <f t="shared" si="26"/>
        <v/>
      </c>
      <c r="AB100" s="150" t="str">
        <f t="shared" si="27"/>
        <v/>
      </c>
      <c r="AC100" s="150" t="str">
        <f t="shared" si="28"/>
        <v/>
      </c>
      <c r="AD100" s="150" t="str">
        <f>IF(OR($C100="",K100="",N100=""),"",MAX(O100+'1045Bd Stammdaten Mitarb.'!S96-N100,0))</f>
        <v/>
      </c>
      <c r="AE100" s="150">
        <f>'1045Bd Stammdaten Mitarb.'!S96</f>
        <v>0</v>
      </c>
      <c r="AF100" s="150" t="str">
        <f t="shared" si="29"/>
        <v/>
      </c>
      <c r="AG100" s="159">
        <f>IF('1045Bd Stammdaten Mitarb.'!M96="",0,1)</f>
        <v>0</v>
      </c>
      <c r="AH100" s="179">
        <f t="shared" si="30"/>
        <v>0</v>
      </c>
      <c r="AI100" s="150">
        <f>IF('1045Bd Stammdaten Mitarb.'!M96="",0,'1045Bd Stammdaten Mitarb.'!M96)</f>
        <v>0</v>
      </c>
      <c r="AJ100" s="150">
        <f>IF('1045Bd Stammdaten Mitarb.'!M96="",0,'1045Bd Stammdaten Mitarb.'!O96)</f>
        <v>0</v>
      </c>
      <c r="AK100" s="194">
        <f>IF('1045Bd Stammdaten Mitarb.'!U96&gt;0,AA100,0)</f>
        <v>0</v>
      </c>
      <c r="AL100" s="160">
        <f>IF('1045Bd Stammdaten Mitarb.'!U96&gt;0,'1045Bd Stammdaten Mitarb.'!S96,0)</f>
        <v>0</v>
      </c>
      <c r="AM100" s="150">
        <f>'1045Bd Stammdaten Mitarb.'!M96</f>
        <v>0</v>
      </c>
      <c r="AN100" s="150">
        <f>'1045Bd Stammdaten Mitarb.'!O96</f>
        <v>0</v>
      </c>
      <c r="AO100" s="150">
        <f t="shared" si="31"/>
        <v>0</v>
      </c>
    </row>
    <row r="101" spans="1:41" s="152" customFormat="1" ht="16.899999999999999" customHeight="1">
      <c r="A101" s="191" t="str">
        <f>IF('1045Bd Stammdaten Mitarb.'!A97="","",'1045Bd Stammdaten Mitarb.'!A97)</f>
        <v/>
      </c>
      <c r="B101" s="192" t="str">
        <f>IF('1045Bd Stammdaten Mitarb.'!B97="","",'1045Bd Stammdaten Mitarb.'!B97)</f>
        <v/>
      </c>
      <c r="C101" s="193" t="str">
        <f>IF('1045Bd Stammdaten Mitarb.'!C97="","",'1045Bd Stammdaten Mitarb.'!C97)</f>
        <v/>
      </c>
      <c r="D101" s="277" t="str">
        <f>IF('1045Bd Stammdaten Mitarb.'!AF97="","",IF('1045Bd Stammdaten Mitarb.'!AF97*E101&gt;'1045Ad Antrag'!$B$28,'1045Ad Antrag'!$B$28/E101,'1045Bd Stammdaten Mitarb.'!AF97))</f>
        <v/>
      </c>
      <c r="E101" s="278" t="str">
        <f>IF('1045Bd Stammdaten Mitarb.'!M97="","",'1045Bd Stammdaten Mitarb.'!M97)</f>
        <v/>
      </c>
      <c r="F101" s="273" t="str">
        <f>IF('1045Bd Stammdaten Mitarb.'!N97="","",'1045Bd Stammdaten Mitarb.'!N97)</f>
        <v/>
      </c>
      <c r="G101" s="273" t="str">
        <f>IF('1045Bd Stammdaten Mitarb.'!O97="","",'1045Bd Stammdaten Mitarb.'!O97)</f>
        <v/>
      </c>
      <c r="H101" s="274" t="str">
        <f>IF('1045Bd Stammdaten Mitarb.'!P97="","",'1045Bd Stammdaten Mitarb.'!P97)</f>
        <v/>
      </c>
      <c r="I101" s="275" t="str">
        <f>IF('1045Bd Stammdaten Mitarb.'!Q97="","",'1045Bd Stammdaten Mitarb.'!Q97)</f>
        <v/>
      </c>
      <c r="J101" s="318" t="str">
        <f t="shared" si="17"/>
        <v/>
      </c>
      <c r="K101" s="278" t="str">
        <f t="shared" si="18"/>
        <v/>
      </c>
      <c r="L101" s="276" t="str">
        <f>IF('1045Bd Stammdaten Mitarb.'!R97="","",'1045Bd Stammdaten Mitarb.'!R97)</f>
        <v/>
      </c>
      <c r="M101" s="277" t="str">
        <f t="shared" si="19"/>
        <v/>
      </c>
      <c r="N101" s="319" t="str">
        <f t="shared" si="20"/>
        <v/>
      </c>
      <c r="O101" s="318" t="str">
        <f t="shared" si="21"/>
        <v/>
      </c>
      <c r="P101" s="278" t="str">
        <f t="shared" si="22"/>
        <v/>
      </c>
      <c r="Q101" s="276" t="str">
        <f t="shared" si="23"/>
        <v/>
      </c>
      <c r="R101" s="277" t="str">
        <f t="shared" si="24"/>
        <v/>
      </c>
      <c r="S101" s="278" t="str">
        <f>IF(N101="","",MAX((N101-AE101)*'1045Ad Antrag'!$B$30,0))</f>
        <v/>
      </c>
      <c r="T101" s="279" t="str">
        <f t="shared" si="25"/>
        <v/>
      </c>
      <c r="U101" s="187"/>
      <c r="V101" s="194">
        <f>'1045Bd Stammdaten Mitarb.'!L97</f>
        <v>0</v>
      </c>
      <c r="W101" s="194" t="str">
        <f>'1045Ed Abrechnung'!D101</f>
        <v/>
      </c>
      <c r="X101" s="187">
        <f>IF(AND('1045Bd Stammdaten Mitarb.'!P97="",'1045Bd Stammdaten Mitarb.'!Q97=""),0,'1045Bd Stammdaten Mitarb.'!P97-'1045Bd Stammdaten Mitarb.'!Q97)</f>
        <v>0</v>
      </c>
      <c r="Y101" s="187" t="str">
        <f>IF(OR($C101="",'1045Bd Stammdaten Mitarb.'!M97="",F101="",'1045Bd Stammdaten Mitarb.'!O97="",X101=""),"",'1045Bd Stammdaten Mitarb.'!M97-F101-'1045Bd Stammdaten Mitarb.'!O97-X101)</f>
        <v/>
      </c>
      <c r="Z101" s="150" t="str">
        <f>IF(K101="","",K101 - '1045Bd Stammdaten Mitarb.'!R97)</f>
        <v/>
      </c>
      <c r="AA101" s="150" t="str">
        <f t="shared" si="26"/>
        <v/>
      </c>
      <c r="AB101" s="150" t="str">
        <f t="shared" si="27"/>
        <v/>
      </c>
      <c r="AC101" s="150" t="str">
        <f t="shared" si="28"/>
        <v/>
      </c>
      <c r="AD101" s="150" t="str">
        <f>IF(OR($C101="",K101="",N101=""),"",MAX(O101+'1045Bd Stammdaten Mitarb.'!S97-N101,0))</f>
        <v/>
      </c>
      <c r="AE101" s="150">
        <f>'1045Bd Stammdaten Mitarb.'!S97</f>
        <v>0</v>
      </c>
      <c r="AF101" s="150" t="str">
        <f t="shared" si="29"/>
        <v/>
      </c>
      <c r="AG101" s="159">
        <f>IF('1045Bd Stammdaten Mitarb.'!M97="",0,1)</f>
        <v>0</v>
      </c>
      <c r="AH101" s="179">
        <f t="shared" si="30"/>
        <v>0</v>
      </c>
      <c r="AI101" s="150">
        <f>IF('1045Bd Stammdaten Mitarb.'!M97="",0,'1045Bd Stammdaten Mitarb.'!M97)</f>
        <v>0</v>
      </c>
      <c r="AJ101" s="150">
        <f>IF('1045Bd Stammdaten Mitarb.'!M97="",0,'1045Bd Stammdaten Mitarb.'!O97)</f>
        <v>0</v>
      </c>
      <c r="AK101" s="194">
        <f>IF('1045Bd Stammdaten Mitarb.'!U97&gt;0,AA101,0)</f>
        <v>0</v>
      </c>
      <c r="AL101" s="160">
        <f>IF('1045Bd Stammdaten Mitarb.'!U97&gt;0,'1045Bd Stammdaten Mitarb.'!S97,0)</f>
        <v>0</v>
      </c>
      <c r="AM101" s="150">
        <f>'1045Bd Stammdaten Mitarb.'!M97</f>
        <v>0</v>
      </c>
      <c r="AN101" s="150">
        <f>'1045Bd Stammdaten Mitarb.'!O97</f>
        <v>0</v>
      </c>
      <c r="AO101" s="150">
        <f t="shared" si="31"/>
        <v>0</v>
      </c>
    </row>
    <row r="102" spans="1:41" s="152" customFormat="1" ht="16.899999999999999" customHeight="1">
      <c r="A102" s="191" t="str">
        <f>IF('1045Bd Stammdaten Mitarb.'!A98="","",'1045Bd Stammdaten Mitarb.'!A98)</f>
        <v/>
      </c>
      <c r="B102" s="192" t="str">
        <f>IF('1045Bd Stammdaten Mitarb.'!B98="","",'1045Bd Stammdaten Mitarb.'!B98)</f>
        <v/>
      </c>
      <c r="C102" s="193" t="str">
        <f>IF('1045Bd Stammdaten Mitarb.'!C98="","",'1045Bd Stammdaten Mitarb.'!C98)</f>
        <v/>
      </c>
      <c r="D102" s="277" t="str">
        <f>IF('1045Bd Stammdaten Mitarb.'!AF98="","",IF('1045Bd Stammdaten Mitarb.'!AF98*E102&gt;'1045Ad Antrag'!$B$28,'1045Ad Antrag'!$B$28/E102,'1045Bd Stammdaten Mitarb.'!AF98))</f>
        <v/>
      </c>
      <c r="E102" s="278" t="str">
        <f>IF('1045Bd Stammdaten Mitarb.'!M98="","",'1045Bd Stammdaten Mitarb.'!M98)</f>
        <v/>
      </c>
      <c r="F102" s="273" t="str">
        <f>IF('1045Bd Stammdaten Mitarb.'!N98="","",'1045Bd Stammdaten Mitarb.'!N98)</f>
        <v/>
      </c>
      <c r="G102" s="273" t="str">
        <f>IF('1045Bd Stammdaten Mitarb.'!O98="","",'1045Bd Stammdaten Mitarb.'!O98)</f>
        <v/>
      </c>
      <c r="H102" s="274" t="str">
        <f>IF('1045Bd Stammdaten Mitarb.'!P98="","",'1045Bd Stammdaten Mitarb.'!P98)</f>
        <v/>
      </c>
      <c r="I102" s="275" t="str">
        <f>IF('1045Bd Stammdaten Mitarb.'!Q98="","",'1045Bd Stammdaten Mitarb.'!Q98)</f>
        <v/>
      </c>
      <c r="J102" s="318" t="str">
        <f t="shared" si="17"/>
        <v/>
      </c>
      <c r="K102" s="278" t="str">
        <f t="shared" si="18"/>
        <v/>
      </c>
      <c r="L102" s="276" t="str">
        <f>IF('1045Bd Stammdaten Mitarb.'!R98="","",'1045Bd Stammdaten Mitarb.'!R98)</f>
        <v/>
      </c>
      <c r="M102" s="277" t="str">
        <f t="shared" si="19"/>
        <v/>
      </c>
      <c r="N102" s="319" t="str">
        <f t="shared" si="20"/>
        <v/>
      </c>
      <c r="O102" s="318" t="str">
        <f t="shared" si="21"/>
        <v/>
      </c>
      <c r="P102" s="278" t="str">
        <f t="shared" si="22"/>
        <v/>
      </c>
      <c r="Q102" s="276" t="str">
        <f t="shared" si="23"/>
        <v/>
      </c>
      <c r="R102" s="277" t="str">
        <f t="shared" si="24"/>
        <v/>
      </c>
      <c r="S102" s="278" t="str">
        <f>IF(N102="","",MAX((N102-AE102)*'1045Ad Antrag'!$B$30,0))</f>
        <v/>
      </c>
      <c r="T102" s="279" t="str">
        <f t="shared" si="25"/>
        <v/>
      </c>
      <c r="U102" s="187"/>
      <c r="V102" s="194">
        <f>'1045Bd Stammdaten Mitarb.'!L98</f>
        <v>0</v>
      </c>
      <c r="W102" s="194" t="str">
        <f>'1045Ed Abrechnung'!D102</f>
        <v/>
      </c>
      <c r="X102" s="187">
        <f>IF(AND('1045Bd Stammdaten Mitarb.'!P98="",'1045Bd Stammdaten Mitarb.'!Q98=""),0,'1045Bd Stammdaten Mitarb.'!P98-'1045Bd Stammdaten Mitarb.'!Q98)</f>
        <v>0</v>
      </c>
      <c r="Y102" s="187" t="str">
        <f>IF(OR($C102="",'1045Bd Stammdaten Mitarb.'!M98="",F102="",'1045Bd Stammdaten Mitarb.'!O98="",X102=""),"",'1045Bd Stammdaten Mitarb.'!M98-F102-'1045Bd Stammdaten Mitarb.'!O98-X102)</f>
        <v/>
      </c>
      <c r="Z102" s="150" t="str">
        <f>IF(K102="","",K102 - '1045Bd Stammdaten Mitarb.'!R98)</f>
        <v/>
      </c>
      <c r="AA102" s="150" t="str">
        <f t="shared" si="26"/>
        <v/>
      </c>
      <c r="AB102" s="150" t="str">
        <f t="shared" si="27"/>
        <v/>
      </c>
      <c r="AC102" s="150" t="str">
        <f t="shared" si="28"/>
        <v/>
      </c>
      <c r="AD102" s="150" t="str">
        <f>IF(OR($C102="",K102="",N102=""),"",MAX(O102+'1045Bd Stammdaten Mitarb.'!S98-N102,0))</f>
        <v/>
      </c>
      <c r="AE102" s="150">
        <f>'1045Bd Stammdaten Mitarb.'!S98</f>
        <v>0</v>
      </c>
      <c r="AF102" s="150" t="str">
        <f t="shared" si="29"/>
        <v/>
      </c>
      <c r="AG102" s="159">
        <f>IF('1045Bd Stammdaten Mitarb.'!M98="",0,1)</f>
        <v>0</v>
      </c>
      <c r="AH102" s="179">
        <f t="shared" si="30"/>
        <v>0</v>
      </c>
      <c r="AI102" s="150">
        <f>IF('1045Bd Stammdaten Mitarb.'!M98="",0,'1045Bd Stammdaten Mitarb.'!M98)</f>
        <v>0</v>
      </c>
      <c r="AJ102" s="150">
        <f>IF('1045Bd Stammdaten Mitarb.'!M98="",0,'1045Bd Stammdaten Mitarb.'!O98)</f>
        <v>0</v>
      </c>
      <c r="AK102" s="194">
        <f>IF('1045Bd Stammdaten Mitarb.'!U98&gt;0,AA102,0)</f>
        <v>0</v>
      </c>
      <c r="AL102" s="160">
        <f>IF('1045Bd Stammdaten Mitarb.'!U98&gt;0,'1045Bd Stammdaten Mitarb.'!S98,0)</f>
        <v>0</v>
      </c>
      <c r="AM102" s="150">
        <f>'1045Bd Stammdaten Mitarb.'!M98</f>
        <v>0</v>
      </c>
      <c r="AN102" s="150">
        <f>'1045Bd Stammdaten Mitarb.'!O98</f>
        <v>0</v>
      </c>
      <c r="AO102" s="150">
        <f t="shared" si="31"/>
        <v>0</v>
      </c>
    </row>
    <row r="103" spans="1:41" s="152" customFormat="1" ht="16.899999999999999" customHeight="1">
      <c r="A103" s="191" t="str">
        <f>IF('1045Bd Stammdaten Mitarb.'!A99="","",'1045Bd Stammdaten Mitarb.'!A99)</f>
        <v/>
      </c>
      <c r="B103" s="192" t="str">
        <f>IF('1045Bd Stammdaten Mitarb.'!B99="","",'1045Bd Stammdaten Mitarb.'!B99)</f>
        <v/>
      </c>
      <c r="C103" s="193" t="str">
        <f>IF('1045Bd Stammdaten Mitarb.'!C99="","",'1045Bd Stammdaten Mitarb.'!C99)</f>
        <v/>
      </c>
      <c r="D103" s="277" t="str">
        <f>IF('1045Bd Stammdaten Mitarb.'!AF99="","",IF('1045Bd Stammdaten Mitarb.'!AF99*E103&gt;'1045Ad Antrag'!$B$28,'1045Ad Antrag'!$B$28/E103,'1045Bd Stammdaten Mitarb.'!AF99))</f>
        <v/>
      </c>
      <c r="E103" s="278" t="str">
        <f>IF('1045Bd Stammdaten Mitarb.'!M99="","",'1045Bd Stammdaten Mitarb.'!M99)</f>
        <v/>
      </c>
      <c r="F103" s="273" t="str">
        <f>IF('1045Bd Stammdaten Mitarb.'!N99="","",'1045Bd Stammdaten Mitarb.'!N99)</f>
        <v/>
      </c>
      <c r="G103" s="273" t="str">
        <f>IF('1045Bd Stammdaten Mitarb.'!O99="","",'1045Bd Stammdaten Mitarb.'!O99)</f>
        <v/>
      </c>
      <c r="H103" s="274" t="str">
        <f>IF('1045Bd Stammdaten Mitarb.'!P99="","",'1045Bd Stammdaten Mitarb.'!P99)</f>
        <v/>
      </c>
      <c r="I103" s="275" t="str">
        <f>IF('1045Bd Stammdaten Mitarb.'!Q99="","",'1045Bd Stammdaten Mitarb.'!Q99)</f>
        <v/>
      </c>
      <c r="J103" s="318" t="str">
        <f t="shared" si="17"/>
        <v/>
      </c>
      <c r="K103" s="278" t="str">
        <f t="shared" si="18"/>
        <v/>
      </c>
      <c r="L103" s="276" t="str">
        <f>IF('1045Bd Stammdaten Mitarb.'!R99="","",'1045Bd Stammdaten Mitarb.'!R99)</f>
        <v/>
      </c>
      <c r="M103" s="277" t="str">
        <f t="shared" si="19"/>
        <v/>
      </c>
      <c r="N103" s="319" t="str">
        <f t="shared" si="20"/>
        <v/>
      </c>
      <c r="O103" s="318" t="str">
        <f t="shared" si="21"/>
        <v/>
      </c>
      <c r="P103" s="278" t="str">
        <f t="shared" si="22"/>
        <v/>
      </c>
      <c r="Q103" s="276" t="str">
        <f t="shared" si="23"/>
        <v/>
      </c>
      <c r="R103" s="277" t="str">
        <f t="shared" si="24"/>
        <v/>
      </c>
      <c r="S103" s="278" t="str">
        <f>IF(N103="","",MAX((N103-AE103)*'1045Ad Antrag'!$B$30,0))</f>
        <v/>
      </c>
      <c r="T103" s="279" t="str">
        <f t="shared" si="25"/>
        <v/>
      </c>
      <c r="U103" s="187"/>
      <c r="V103" s="194">
        <f>'1045Bd Stammdaten Mitarb.'!L99</f>
        <v>0</v>
      </c>
      <c r="W103" s="194" t="str">
        <f>'1045Ed Abrechnung'!D103</f>
        <v/>
      </c>
      <c r="X103" s="187">
        <f>IF(AND('1045Bd Stammdaten Mitarb.'!P99="",'1045Bd Stammdaten Mitarb.'!Q99=""),0,'1045Bd Stammdaten Mitarb.'!P99-'1045Bd Stammdaten Mitarb.'!Q99)</f>
        <v>0</v>
      </c>
      <c r="Y103" s="187" t="str">
        <f>IF(OR($C103="",'1045Bd Stammdaten Mitarb.'!M99="",F103="",'1045Bd Stammdaten Mitarb.'!O99="",X103=""),"",'1045Bd Stammdaten Mitarb.'!M99-F103-'1045Bd Stammdaten Mitarb.'!O99-X103)</f>
        <v/>
      </c>
      <c r="Z103" s="150" t="str">
        <f>IF(K103="","",K103 - '1045Bd Stammdaten Mitarb.'!R99)</f>
        <v/>
      </c>
      <c r="AA103" s="150" t="str">
        <f t="shared" si="26"/>
        <v/>
      </c>
      <c r="AB103" s="150" t="str">
        <f t="shared" si="27"/>
        <v/>
      </c>
      <c r="AC103" s="150" t="str">
        <f t="shared" si="28"/>
        <v/>
      </c>
      <c r="AD103" s="150" t="str">
        <f>IF(OR($C103="",K103="",N103=""),"",MAX(O103+'1045Bd Stammdaten Mitarb.'!S99-N103,0))</f>
        <v/>
      </c>
      <c r="AE103" s="150">
        <f>'1045Bd Stammdaten Mitarb.'!S99</f>
        <v>0</v>
      </c>
      <c r="AF103" s="150" t="str">
        <f t="shared" si="29"/>
        <v/>
      </c>
      <c r="AG103" s="159">
        <f>IF('1045Bd Stammdaten Mitarb.'!M99="",0,1)</f>
        <v>0</v>
      </c>
      <c r="AH103" s="179">
        <f t="shared" si="30"/>
        <v>0</v>
      </c>
      <c r="AI103" s="150">
        <f>IF('1045Bd Stammdaten Mitarb.'!M99="",0,'1045Bd Stammdaten Mitarb.'!M99)</f>
        <v>0</v>
      </c>
      <c r="AJ103" s="150">
        <f>IF('1045Bd Stammdaten Mitarb.'!M99="",0,'1045Bd Stammdaten Mitarb.'!O99)</f>
        <v>0</v>
      </c>
      <c r="AK103" s="194">
        <f>IF('1045Bd Stammdaten Mitarb.'!U99&gt;0,AA103,0)</f>
        <v>0</v>
      </c>
      <c r="AL103" s="160">
        <f>IF('1045Bd Stammdaten Mitarb.'!U99&gt;0,'1045Bd Stammdaten Mitarb.'!S99,0)</f>
        <v>0</v>
      </c>
      <c r="AM103" s="150">
        <f>'1045Bd Stammdaten Mitarb.'!M99</f>
        <v>0</v>
      </c>
      <c r="AN103" s="150">
        <f>'1045Bd Stammdaten Mitarb.'!O99</f>
        <v>0</v>
      </c>
      <c r="AO103" s="150">
        <f t="shared" si="31"/>
        <v>0</v>
      </c>
    </row>
    <row r="104" spans="1:41" s="152" customFormat="1" ht="16.899999999999999" customHeight="1">
      <c r="A104" s="191" t="str">
        <f>IF('1045Bd Stammdaten Mitarb.'!A100="","",'1045Bd Stammdaten Mitarb.'!A100)</f>
        <v/>
      </c>
      <c r="B104" s="192" t="str">
        <f>IF('1045Bd Stammdaten Mitarb.'!B100="","",'1045Bd Stammdaten Mitarb.'!B100)</f>
        <v/>
      </c>
      <c r="C104" s="193" t="str">
        <f>IF('1045Bd Stammdaten Mitarb.'!C100="","",'1045Bd Stammdaten Mitarb.'!C100)</f>
        <v/>
      </c>
      <c r="D104" s="277" t="str">
        <f>IF('1045Bd Stammdaten Mitarb.'!AF100="","",IF('1045Bd Stammdaten Mitarb.'!AF100*E104&gt;'1045Ad Antrag'!$B$28,'1045Ad Antrag'!$B$28/E104,'1045Bd Stammdaten Mitarb.'!AF100))</f>
        <v/>
      </c>
      <c r="E104" s="278" t="str">
        <f>IF('1045Bd Stammdaten Mitarb.'!M100="","",'1045Bd Stammdaten Mitarb.'!M100)</f>
        <v/>
      </c>
      <c r="F104" s="273" t="str">
        <f>IF('1045Bd Stammdaten Mitarb.'!N100="","",'1045Bd Stammdaten Mitarb.'!N100)</f>
        <v/>
      </c>
      <c r="G104" s="273" t="str">
        <f>IF('1045Bd Stammdaten Mitarb.'!O100="","",'1045Bd Stammdaten Mitarb.'!O100)</f>
        <v/>
      </c>
      <c r="H104" s="274" t="str">
        <f>IF('1045Bd Stammdaten Mitarb.'!P100="","",'1045Bd Stammdaten Mitarb.'!P100)</f>
        <v/>
      </c>
      <c r="I104" s="275" t="str">
        <f>IF('1045Bd Stammdaten Mitarb.'!Q100="","",'1045Bd Stammdaten Mitarb.'!Q100)</f>
        <v/>
      </c>
      <c r="J104" s="318" t="str">
        <f t="shared" si="17"/>
        <v/>
      </c>
      <c r="K104" s="278" t="str">
        <f t="shared" si="18"/>
        <v/>
      </c>
      <c r="L104" s="276" t="str">
        <f>IF('1045Bd Stammdaten Mitarb.'!R100="","",'1045Bd Stammdaten Mitarb.'!R100)</f>
        <v/>
      </c>
      <c r="M104" s="277" t="str">
        <f t="shared" si="19"/>
        <v/>
      </c>
      <c r="N104" s="319" t="str">
        <f t="shared" si="20"/>
        <v/>
      </c>
      <c r="O104" s="318" t="str">
        <f t="shared" si="21"/>
        <v/>
      </c>
      <c r="P104" s="278" t="str">
        <f t="shared" si="22"/>
        <v/>
      </c>
      <c r="Q104" s="276" t="str">
        <f t="shared" si="23"/>
        <v/>
      </c>
      <c r="R104" s="277" t="str">
        <f t="shared" si="24"/>
        <v/>
      </c>
      <c r="S104" s="278" t="str">
        <f>IF(N104="","",MAX((N104-AE104)*'1045Ad Antrag'!$B$30,0))</f>
        <v/>
      </c>
      <c r="T104" s="279" t="str">
        <f t="shared" si="25"/>
        <v/>
      </c>
      <c r="U104" s="187"/>
      <c r="V104" s="194">
        <f>'1045Bd Stammdaten Mitarb.'!L100</f>
        <v>0</v>
      </c>
      <c r="W104" s="194" t="str">
        <f>'1045Ed Abrechnung'!D104</f>
        <v/>
      </c>
      <c r="X104" s="187">
        <f>IF(AND('1045Bd Stammdaten Mitarb.'!P100="",'1045Bd Stammdaten Mitarb.'!Q100=""),0,'1045Bd Stammdaten Mitarb.'!P100-'1045Bd Stammdaten Mitarb.'!Q100)</f>
        <v>0</v>
      </c>
      <c r="Y104" s="187" t="str">
        <f>IF(OR($C104="",'1045Bd Stammdaten Mitarb.'!M100="",F104="",'1045Bd Stammdaten Mitarb.'!O100="",X104=""),"",'1045Bd Stammdaten Mitarb.'!M100-F104-'1045Bd Stammdaten Mitarb.'!O100-X104)</f>
        <v/>
      </c>
      <c r="Z104" s="150" t="str">
        <f>IF(K104="","",K104 - '1045Bd Stammdaten Mitarb.'!R100)</f>
        <v/>
      </c>
      <c r="AA104" s="150" t="str">
        <f t="shared" si="26"/>
        <v/>
      </c>
      <c r="AB104" s="150" t="str">
        <f t="shared" si="27"/>
        <v/>
      </c>
      <c r="AC104" s="150" t="str">
        <f t="shared" si="28"/>
        <v/>
      </c>
      <c r="AD104" s="150" t="str">
        <f>IF(OR($C104="",K104="",N104=""),"",MAX(O104+'1045Bd Stammdaten Mitarb.'!S100-N104,0))</f>
        <v/>
      </c>
      <c r="AE104" s="150">
        <f>'1045Bd Stammdaten Mitarb.'!S100</f>
        <v>0</v>
      </c>
      <c r="AF104" s="150" t="str">
        <f t="shared" si="29"/>
        <v/>
      </c>
      <c r="AG104" s="159">
        <f>IF('1045Bd Stammdaten Mitarb.'!M100="",0,1)</f>
        <v>0</v>
      </c>
      <c r="AH104" s="179">
        <f t="shared" si="30"/>
        <v>0</v>
      </c>
      <c r="AI104" s="150">
        <f>IF('1045Bd Stammdaten Mitarb.'!M100="",0,'1045Bd Stammdaten Mitarb.'!M100)</f>
        <v>0</v>
      </c>
      <c r="AJ104" s="150">
        <f>IF('1045Bd Stammdaten Mitarb.'!M100="",0,'1045Bd Stammdaten Mitarb.'!O100)</f>
        <v>0</v>
      </c>
      <c r="AK104" s="194">
        <f>IF('1045Bd Stammdaten Mitarb.'!U100&gt;0,AA104,0)</f>
        <v>0</v>
      </c>
      <c r="AL104" s="160">
        <f>IF('1045Bd Stammdaten Mitarb.'!U100&gt;0,'1045Bd Stammdaten Mitarb.'!S100,0)</f>
        <v>0</v>
      </c>
      <c r="AM104" s="150">
        <f>'1045Bd Stammdaten Mitarb.'!M100</f>
        <v>0</v>
      </c>
      <c r="AN104" s="150">
        <f>'1045Bd Stammdaten Mitarb.'!O100</f>
        <v>0</v>
      </c>
      <c r="AO104" s="150">
        <f t="shared" si="31"/>
        <v>0</v>
      </c>
    </row>
    <row r="105" spans="1:41" s="152" customFormat="1" ht="16.899999999999999" customHeight="1">
      <c r="A105" s="191" t="str">
        <f>IF('1045Bd Stammdaten Mitarb.'!A101="","",'1045Bd Stammdaten Mitarb.'!A101)</f>
        <v/>
      </c>
      <c r="B105" s="192" t="str">
        <f>IF('1045Bd Stammdaten Mitarb.'!B101="","",'1045Bd Stammdaten Mitarb.'!B101)</f>
        <v/>
      </c>
      <c r="C105" s="193" t="str">
        <f>IF('1045Bd Stammdaten Mitarb.'!C101="","",'1045Bd Stammdaten Mitarb.'!C101)</f>
        <v/>
      </c>
      <c r="D105" s="277" t="str">
        <f>IF('1045Bd Stammdaten Mitarb.'!AF101="","",IF('1045Bd Stammdaten Mitarb.'!AF101*E105&gt;'1045Ad Antrag'!$B$28,'1045Ad Antrag'!$B$28/E105,'1045Bd Stammdaten Mitarb.'!AF101))</f>
        <v/>
      </c>
      <c r="E105" s="278" t="str">
        <f>IF('1045Bd Stammdaten Mitarb.'!M101="","",'1045Bd Stammdaten Mitarb.'!M101)</f>
        <v/>
      </c>
      <c r="F105" s="273" t="str">
        <f>IF('1045Bd Stammdaten Mitarb.'!N101="","",'1045Bd Stammdaten Mitarb.'!N101)</f>
        <v/>
      </c>
      <c r="G105" s="273" t="str">
        <f>IF('1045Bd Stammdaten Mitarb.'!O101="","",'1045Bd Stammdaten Mitarb.'!O101)</f>
        <v/>
      </c>
      <c r="H105" s="274" t="str">
        <f>IF('1045Bd Stammdaten Mitarb.'!P101="","",'1045Bd Stammdaten Mitarb.'!P101)</f>
        <v/>
      </c>
      <c r="I105" s="275" t="str">
        <f>IF('1045Bd Stammdaten Mitarb.'!Q101="","",'1045Bd Stammdaten Mitarb.'!Q101)</f>
        <v/>
      </c>
      <c r="J105" s="318" t="str">
        <f t="shared" si="17"/>
        <v/>
      </c>
      <c r="K105" s="278" t="str">
        <f t="shared" si="18"/>
        <v/>
      </c>
      <c r="L105" s="276" t="str">
        <f>IF('1045Bd Stammdaten Mitarb.'!R101="","",'1045Bd Stammdaten Mitarb.'!R101)</f>
        <v/>
      </c>
      <c r="M105" s="277" t="str">
        <f t="shared" si="19"/>
        <v/>
      </c>
      <c r="N105" s="319" t="str">
        <f t="shared" si="20"/>
        <v/>
      </c>
      <c r="O105" s="318" t="str">
        <f t="shared" si="21"/>
        <v/>
      </c>
      <c r="P105" s="278" t="str">
        <f t="shared" si="22"/>
        <v/>
      </c>
      <c r="Q105" s="276" t="str">
        <f t="shared" si="23"/>
        <v/>
      </c>
      <c r="R105" s="277" t="str">
        <f t="shared" si="24"/>
        <v/>
      </c>
      <c r="S105" s="278" t="str">
        <f>IF(N105="","",MAX((N105-AE105)*'1045Ad Antrag'!$B$30,0))</f>
        <v/>
      </c>
      <c r="T105" s="279" t="str">
        <f t="shared" si="25"/>
        <v/>
      </c>
      <c r="U105" s="187"/>
      <c r="V105" s="194">
        <f>'1045Bd Stammdaten Mitarb.'!L101</f>
        <v>0</v>
      </c>
      <c r="W105" s="194" t="str">
        <f>'1045Ed Abrechnung'!D105</f>
        <v/>
      </c>
      <c r="X105" s="187">
        <f>IF(AND('1045Bd Stammdaten Mitarb.'!P101="",'1045Bd Stammdaten Mitarb.'!Q101=""),0,'1045Bd Stammdaten Mitarb.'!P101-'1045Bd Stammdaten Mitarb.'!Q101)</f>
        <v>0</v>
      </c>
      <c r="Y105" s="187" t="str">
        <f>IF(OR($C105="",'1045Bd Stammdaten Mitarb.'!M101="",F105="",'1045Bd Stammdaten Mitarb.'!O101="",X105=""),"",'1045Bd Stammdaten Mitarb.'!M101-F105-'1045Bd Stammdaten Mitarb.'!O101-X105)</f>
        <v/>
      </c>
      <c r="Z105" s="150" t="str">
        <f>IF(K105="","",K105 - '1045Bd Stammdaten Mitarb.'!R101)</f>
        <v/>
      </c>
      <c r="AA105" s="150" t="str">
        <f t="shared" si="26"/>
        <v/>
      </c>
      <c r="AB105" s="150" t="str">
        <f t="shared" si="27"/>
        <v/>
      </c>
      <c r="AC105" s="150" t="str">
        <f t="shared" si="28"/>
        <v/>
      </c>
      <c r="AD105" s="150" t="str">
        <f>IF(OR($C105="",K105="",N105=""),"",MAX(O105+'1045Bd Stammdaten Mitarb.'!S101-N105,0))</f>
        <v/>
      </c>
      <c r="AE105" s="150">
        <f>'1045Bd Stammdaten Mitarb.'!S101</f>
        <v>0</v>
      </c>
      <c r="AF105" s="150" t="str">
        <f t="shared" si="29"/>
        <v/>
      </c>
      <c r="AG105" s="159">
        <f>IF('1045Bd Stammdaten Mitarb.'!M101="",0,1)</f>
        <v>0</v>
      </c>
      <c r="AH105" s="179">
        <f t="shared" si="30"/>
        <v>0</v>
      </c>
      <c r="AI105" s="150">
        <f>IF('1045Bd Stammdaten Mitarb.'!M101="",0,'1045Bd Stammdaten Mitarb.'!M101)</f>
        <v>0</v>
      </c>
      <c r="AJ105" s="150">
        <f>IF('1045Bd Stammdaten Mitarb.'!M101="",0,'1045Bd Stammdaten Mitarb.'!O101)</f>
        <v>0</v>
      </c>
      <c r="AK105" s="194">
        <f>IF('1045Bd Stammdaten Mitarb.'!U101&gt;0,AA105,0)</f>
        <v>0</v>
      </c>
      <c r="AL105" s="160">
        <f>IF('1045Bd Stammdaten Mitarb.'!U101&gt;0,'1045Bd Stammdaten Mitarb.'!S101,0)</f>
        <v>0</v>
      </c>
      <c r="AM105" s="150">
        <f>'1045Bd Stammdaten Mitarb.'!M101</f>
        <v>0</v>
      </c>
      <c r="AN105" s="150">
        <f>'1045Bd Stammdaten Mitarb.'!O101</f>
        <v>0</v>
      </c>
      <c r="AO105" s="150">
        <f t="shared" si="31"/>
        <v>0</v>
      </c>
    </row>
    <row r="106" spans="1:41" s="152" customFormat="1" ht="16.899999999999999" customHeight="1">
      <c r="A106" s="191" t="str">
        <f>IF('1045Bd Stammdaten Mitarb.'!A102="","",'1045Bd Stammdaten Mitarb.'!A102)</f>
        <v/>
      </c>
      <c r="B106" s="192" t="str">
        <f>IF('1045Bd Stammdaten Mitarb.'!B102="","",'1045Bd Stammdaten Mitarb.'!B102)</f>
        <v/>
      </c>
      <c r="C106" s="193" t="str">
        <f>IF('1045Bd Stammdaten Mitarb.'!C102="","",'1045Bd Stammdaten Mitarb.'!C102)</f>
        <v/>
      </c>
      <c r="D106" s="277" t="str">
        <f>IF('1045Bd Stammdaten Mitarb.'!AF102="","",IF('1045Bd Stammdaten Mitarb.'!AF102*E106&gt;'1045Ad Antrag'!$B$28,'1045Ad Antrag'!$B$28/E106,'1045Bd Stammdaten Mitarb.'!AF102))</f>
        <v/>
      </c>
      <c r="E106" s="278" t="str">
        <f>IF('1045Bd Stammdaten Mitarb.'!M102="","",'1045Bd Stammdaten Mitarb.'!M102)</f>
        <v/>
      </c>
      <c r="F106" s="273" t="str">
        <f>IF('1045Bd Stammdaten Mitarb.'!N102="","",'1045Bd Stammdaten Mitarb.'!N102)</f>
        <v/>
      </c>
      <c r="G106" s="273" t="str">
        <f>IF('1045Bd Stammdaten Mitarb.'!O102="","",'1045Bd Stammdaten Mitarb.'!O102)</f>
        <v/>
      </c>
      <c r="H106" s="274" t="str">
        <f>IF('1045Bd Stammdaten Mitarb.'!P102="","",'1045Bd Stammdaten Mitarb.'!P102)</f>
        <v/>
      </c>
      <c r="I106" s="275" t="str">
        <f>IF('1045Bd Stammdaten Mitarb.'!Q102="","",'1045Bd Stammdaten Mitarb.'!Q102)</f>
        <v/>
      </c>
      <c r="J106" s="318" t="str">
        <f t="shared" si="17"/>
        <v/>
      </c>
      <c r="K106" s="278" t="str">
        <f t="shared" si="18"/>
        <v/>
      </c>
      <c r="L106" s="276" t="str">
        <f>IF('1045Bd Stammdaten Mitarb.'!R102="","",'1045Bd Stammdaten Mitarb.'!R102)</f>
        <v/>
      </c>
      <c r="M106" s="277" t="str">
        <f t="shared" si="19"/>
        <v/>
      </c>
      <c r="N106" s="319" t="str">
        <f t="shared" si="20"/>
        <v/>
      </c>
      <c r="O106" s="318" t="str">
        <f t="shared" si="21"/>
        <v/>
      </c>
      <c r="P106" s="278" t="str">
        <f t="shared" si="22"/>
        <v/>
      </c>
      <c r="Q106" s="276" t="str">
        <f t="shared" si="23"/>
        <v/>
      </c>
      <c r="R106" s="277" t="str">
        <f t="shared" si="24"/>
        <v/>
      </c>
      <c r="S106" s="278" t="str">
        <f>IF(N106="","",MAX((N106-AE106)*'1045Ad Antrag'!$B$30,0))</f>
        <v/>
      </c>
      <c r="T106" s="279" t="str">
        <f t="shared" si="25"/>
        <v/>
      </c>
      <c r="U106" s="187"/>
      <c r="V106" s="194">
        <f>'1045Bd Stammdaten Mitarb.'!L102</f>
        <v>0</v>
      </c>
      <c r="W106" s="194" t="str">
        <f>'1045Ed Abrechnung'!D106</f>
        <v/>
      </c>
      <c r="X106" s="187">
        <f>IF(AND('1045Bd Stammdaten Mitarb.'!P102="",'1045Bd Stammdaten Mitarb.'!Q102=""),0,'1045Bd Stammdaten Mitarb.'!P102-'1045Bd Stammdaten Mitarb.'!Q102)</f>
        <v>0</v>
      </c>
      <c r="Y106" s="187" t="str">
        <f>IF(OR($C106="",'1045Bd Stammdaten Mitarb.'!M102="",F106="",'1045Bd Stammdaten Mitarb.'!O102="",X106=""),"",'1045Bd Stammdaten Mitarb.'!M102-F106-'1045Bd Stammdaten Mitarb.'!O102-X106)</f>
        <v/>
      </c>
      <c r="Z106" s="150" t="str">
        <f>IF(K106="","",K106 - '1045Bd Stammdaten Mitarb.'!R102)</f>
        <v/>
      </c>
      <c r="AA106" s="150" t="str">
        <f t="shared" si="26"/>
        <v/>
      </c>
      <c r="AB106" s="150" t="str">
        <f t="shared" si="27"/>
        <v/>
      </c>
      <c r="AC106" s="150" t="str">
        <f t="shared" si="28"/>
        <v/>
      </c>
      <c r="AD106" s="150" t="str">
        <f>IF(OR($C106="",K106="",N106=""),"",MAX(O106+'1045Bd Stammdaten Mitarb.'!S102-N106,0))</f>
        <v/>
      </c>
      <c r="AE106" s="150">
        <f>'1045Bd Stammdaten Mitarb.'!S102</f>
        <v>0</v>
      </c>
      <c r="AF106" s="150" t="str">
        <f t="shared" si="29"/>
        <v/>
      </c>
      <c r="AG106" s="159">
        <f>IF('1045Bd Stammdaten Mitarb.'!M102="",0,1)</f>
        <v>0</v>
      </c>
      <c r="AH106" s="179">
        <f t="shared" si="30"/>
        <v>0</v>
      </c>
      <c r="AI106" s="150">
        <f>IF('1045Bd Stammdaten Mitarb.'!M102="",0,'1045Bd Stammdaten Mitarb.'!M102)</f>
        <v>0</v>
      </c>
      <c r="AJ106" s="150">
        <f>IF('1045Bd Stammdaten Mitarb.'!M102="",0,'1045Bd Stammdaten Mitarb.'!O102)</f>
        <v>0</v>
      </c>
      <c r="AK106" s="194">
        <f>IF('1045Bd Stammdaten Mitarb.'!U102&gt;0,AA106,0)</f>
        <v>0</v>
      </c>
      <c r="AL106" s="160">
        <f>IF('1045Bd Stammdaten Mitarb.'!U102&gt;0,'1045Bd Stammdaten Mitarb.'!S102,0)</f>
        <v>0</v>
      </c>
      <c r="AM106" s="150">
        <f>'1045Bd Stammdaten Mitarb.'!M102</f>
        <v>0</v>
      </c>
      <c r="AN106" s="150">
        <f>'1045Bd Stammdaten Mitarb.'!O102</f>
        <v>0</v>
      </c>
      <c r="AO106" s="150">
        <f t="shared" si="31"/>
        <v>0</v>
      </c>
    </row>
    <row r="107" spans="1:41" s="152" customFormat="1" ht="16.899999999999999" customHeight="1">
      <c r="A107" s="191" t="str">
        <f>IF('1045Bd Stammdaten Mitarb.'!A103="","",'1045Bd Stammdaten Mitarb.'!A103)</f>
        <v/>
      </c>
      <c r="B107" s="192" t="str">
        <f>IF('1045Bd Stammdaten Mitarb.'!B103="","",'1045Bd Stammdaten Mitarb.'!B103)</f>
        <v/>
      </c>
      <c r="C107" s="193" t="str">
        <f>IF('1045Bd Stammdaten Mitarb.'!C103="","",'1045Bd Stammdaten Mitarb.'!C103)</f>
        <v/>
      </c>
      <c r="D107" s="277" t="str">
        <f>IF('1045Bd Stammdaten Mitarb.'!AF103="","",IF('1045Bd Stammdaten Mitarb.'!AF103*E107&gt;'1045Ad Antrag'!$B$28,'1045Ad Antrag'!$B$28/E107,'1045Bd Stammdaten Mitarb.'!AF103))</f>
        <v/>
      </c>
      <c r="E107" s="278" t="str">
        <f>IF('1045Bd Stammdaten Mitarb.'!M103="","",'1045Bd Stammdaten Mitarb.'!M103)</f>
        <v/>
      </c>
      <c r="F107" s="273" t="str">
        <f>IF('1045Bd Stammdaten Mitarb.'!N103="","",'1045Bd Stammdaten Mitarb.'!N103)</f>
        <v/>
      </c>
      <c r="G107" s="273" t="str">
        <f>IF('1045Bd Stammdaten Mitarb.'!O103="","",'1045Bd Stammdaten Mitarb.'!O103)</f>
        <v/>
      </c>
      <c r="H107" s="274" t="str">
        <f>IF('1045Bd Stammdaten Mitarb.'!P103="","",'1045Bd Stammdaten Mitarb.'!P103)</f>
        <v/>
      </c>
      <c r="I107" s="275" t="str">
        <f>IF('1045Bd Stammdaten Mitarb.'!Q103="","",'1045Bd Stammdaten Mitarb.'!Q103)</f>
        <v/>
      </c>
      <c r="J107" s="318" t="str">
        <f t="shared" si="17"/>
        <v/>
      </c>
      <c r="K107" s="278" t="str">
        <f t="shared" si="18"/>
        <v/>
      </c>
      <c r="L107" s="276" t="str">
        <f>IF('1045Bd Stammdaten Mitarb.'!R103="","",'1045Bd Stammdaten Mitarb.'!R103)</f>
        <v/>
      </c>
      <c r="M107" s="277" t="str">
        <f t="shared" si="19"/>
        <v/>
      </c>
      <c r="N107" s="319" t="str">
        <f t="shared" si="20"/>
        <v/>
      </c>
      <c r="O107" s="318" t="str">
        <f t="shared" si="21"/>
        <v/>
      </c>
      <c r="P107" s="278" t="str">
        <f t="shared" si="22"/>
        <v/>
      </c>
      <c r="Q107" s="276" t="str">
        <f t="shared" si="23"/>
        <v/>
      </c>
      <c r="R107" s="277" t="str">
        <f t="shared" si="24"/>
        <v/>
      </c>
      <c r="S107" s="278" t="str">
        <f>IF(N107="","",MAX((N107-AE107)*'1045Ad Antrag'!$B$30,0))</f>
        <v/>
      </c>
      <c r="T107" s="279" t="str">
        <f t="shared" si="25"/>
        <v/>
      </c>
      <c r="U107" s="187"/>
      <c r="V107" s="194">
        <f>'1045Bd Stammdaten Mitarb.'!L103</f>
        <v>0</v>
      </c>
      <c r="W107" s="194" t="str">
        <f>'1045Ed Abrechnung'!D107</f>
        <v/>
      </c>
      <c r="X107" s="187">
        <f>IF(AND('1045Bd Stammdaten Mitarb.'!P103="",'1045Bd Stammdaten Mitarb.'!Q103=""),0,'1045Bd Stammdaten Mitarb.'!P103-'1045Bd Stammdaten Mitarb.'!Q103)</f>
        <v>0</v>
      </c>
      <c r="Y107" s="187" t="str">
        <f>IF(OR($C107="",'1045Bd Stammdaten Mitarb.'!M103="",F107="",'1045Bd Stammdaten Mitarb.'!O103="",X107=""),"",'1045Bd Stammdaten Mitarb.'!M103-F107-'1045Bd Stammdaten Mitarb.'!O103-X107)</f>
        <v/>
      </c>
      <c r="Z107" s="150" t="str">
        <f>IF(K107="","",K107 - '1045Bd Stammdaten Mitarb.'!R103)</f>
        <v/>
      </c>
      <c r="AA107" s="150" t="str">
        <f t="shared" si="26"/>
        <v/>
      </c>
      <c r="AB107" s="150" t="str">
        <f t="shared" si="27"/>
        <v/>
      </c>
      <c r="AC107" s="150" t="str">
        <f t="shared" si="28"/>
        <v/>
      </c>
      <c r="AD107" s="150" t="str">
        <f>IF(OR($C107="",K107="",N107=""),"",MAX(O107+'1045Bd Stammdaten Mitarb.'!S103-N107,0))</f>
        <v/>
      </c>
      <c r="AE107" s="150">
        <f>'1045Bd Stammdaten Mitarb.'!S103</f>
        <v>0</v>
      </c>
      <c r="AF107" s="150" t="str">
        <f t="shared" si="29"/>
        <v/>
      </c>
      <c r="AG107" s="159">
        <f>IF('1045Bd Stammdaten Mitarb.'!M103="",0,1)</f>
        <v>0</v>
      </c>
      <c r="AH107" s="179">
        <f t="shared" si="30"/>
        <v>0</v>
      </c>
      <c r="AI107" s="150">
        <f>IF('1045Bd Stammdaten Mitarb.'!M103="",0,'1045Bd Stammdaten Mitarb.'!M103)</f>
        <v>0</v>
      </c>
      <c r="AJ107" s="150">
        <f>IF('1045Bd Stammdaten Mitarb.'!M103="",0,'1045Bd Stammdaten Mitarb.'!O103)</f>
        <v>0</v>
      </c>
      <c r="AK107" s="194">
        <f>IF('1045Bd Stammdaten Mitarb.'!U103&gt;0,AA107,0)</f>
        <v>0</v>
      </c>
      <c r="AL107" s="160">
        <f>IF('1045Bd Stammdaten Mitarb.'!U103&gt;0,'1045Bd Stammdaten Mitarb.'!S103,0)</f>
        <v>0</v>
      </c>
      <c r="AM107" s="150">
        <f>'1045Bd Stammdaten Mitarb.'!M103</f>
        <v>0</v>
      </c>
      <c r="AN107" s="150">
        <f>'1045Bd Stammdaten Mitarb.'!O103</f>
        <v>0</v>
      </c>
      <c r="AO107" s="150">
        <f t="shared" si="31"/>
        <v>0</v>
      </c>
    </row>
    <row r="108" spans="1:41" s="152" customFormat="1" ht="16.899999999999999" customHeight="1">
      <c r="A108" s="191" t="str">
        <f>IF('1045Bd Stammdaten Mitarb.'!A104="","",'1045Bd Stammdaten Mitarb.'!A104)</f>
        <v/>
      </c>
      <c r="B108" s="192" t="str">
        <f>IF('1045Bd Stammdaten Mitarb.'!B104="","",'1045Bd Stammdaten Mitarb.'!B104)</f>
        <v/>
      </c>
      <c r="C108" s="193" t="str">
        <f>IF('1045Bd Stammdaten Mitarb.'!C104="","",'1045Bd Stammdaten Mitarb.'!C104)</f>
        <v/>
      </c>
      <c r="D108" s="277" t="str">
        <f>IF('1045Bd Stammdaten Mitarb.'!AF104="","",IF('1045Bd Stammdaten Mitarb.'!AF104*E108&gt;'1045Ad Antrag'!$B$28,'1045Ad Antrag'!$B$28/E108,'1045Bd Stammdaten Mitarb.'!AF104))</f>
        <v/>
      </c>
      <c r="E108" s="278" t="str">
        <f>IF('1045Bd Stammdaten Mitarb.'!M104="","",'1045Bd Stammdaten Mitarb.'!M104)</f>
        <v/>
      </c>
      <c r="F108" s="273" t="str">
        <f>IF('1045Bd Stammdaten Mitarb.'!N104="","",'1045Bd Stammdaten Mitarb.'!N104)</f>
        <v/>
      </c>
      <c r="G108" s="273" t="str">
        <f>IF('1045Bd Stammdaten Mitarb.'!O104="","",'1045Bd Stammdaten Mitarb.'!O104)</f>
        <v/>
      </c>
      <c r="H108" s="274" t="str">
        <f>IF('1045Bd Stammdaten Mitarb.'!P104="","",'1045Bd Stammdaten Mitarb.'!P104)</f>
        <v/>
      </c>
      <c r="I108" s="275" t="str">
        <f>IF('1045Bd Stammdaten Mitarb.'!Q104="","",'1045Bd Stammdaten Mitarb.'!Q104)</f>
        <v/>
      </c>
      <c r="J108" s="318" t="str">
        <f t="shared" si="17"/>
        <v/>
      </c>
      <c r="K108" s="278" t="str">
        <f t="shared" si="18"/>
        <v/>
      </c>
      <c r="L108" s="276" t="str">
        <f>IF('1045Bd Stammdaten Mitarb.'!R104="","",'1045Bd Stammdaten Mitarb.'!R104)</f>
        <v/>
      </c>
      <c r="M108" s="277" t="str">
        <f t="shared" si="19"/>
        <v/>
      </c>
      <c r="N108" s="319" t="str">
        <f t="shared" si="20"/>
        <v/>
      </c>
      <c r="O108" s="318" t="str">
        <f t="shared" si="21"/>
        <v/>
      </c>
      <c r="P108" s="278" t="str">
        <f t="shared" si="22"/>
        <v/>
      </c>
      <c r="Q108" s="276" t="str">
        <f t="shared" si="23"/>
        <v/>
      </c>
      <c r="R108" s="277" t="str">
        <f t="shared" si="24"/>
        <v/>
      </c>
      <c r="S108" s="278" t="str">
        <f>IF(N108="","",MAX((N108-AE108)*'1045Ad Antrag'!$B$30,0))</f>
        <v/>
      </c>
      <c r="T108" s="279" t="str">
        <f t="shared" si="25"/>
        <v/>
      </c>
      <c r="U108" s="187"/>
      <c r="V108" s="194">
        <f>'1045Bd Stammdaten Mitarb.'!L104</f>
        <v>0</v>
      </c>
      <c r="W108" s="194" t="str">
        <f>'1045Ed Abrechnung'!D108</f>
        <v/>
      </c>
      <c r="X108" s="187">
        <f>IF(AND('1045Bd Stammdaten Mitarb.'!P104="",'1045Bd Stammdaten Mitarb.'!Q104=""),0,'1045Bd Stammdaten Mitarb.'!P104-'1045Bd Stammdaten Mitarb.'!Q104)</f>
        <v>0</v>
      </c>
      <c r="Y108" s="187" t="str">
        <f>IF(OR($C108="",'1045Bd Stammdaten Mitarb.'!M104="",F108="",'1045Bd Stammdaten Mitarb.'!O104="",X108=""),"",'1045Bd Stammdaten Mitarb.'!M104-F108-'1045Bd Stammdaten Mitarb.'!O104-X108)</f>
        <v/>
      </c>
      <c r="Z108" s="150" t="str">
        <f>IF(K108="","",K108 - '1045Bd Stammdaten Mitarb.'!R104)</f>
        <v/>
      </c>
      <c r="AA108" s="150" t="str">
        <f t="shared" si="26"/>
        <v/>
      </c>
      <c r="AB108" s="150" t="str">
        <f t="shared" si="27"/>
        <v/>
      </c>
      <c r="AC108" s="150" t="str">
        <f t="shared" si="28"/>
        <v/>
      </c>
      <c r="AD108" s="150" t="str">
        <f>IF(OR($C108="",K108="",N108=""),"",MAX(O108+'1045Bd Stammdaten Mitarb.'!S104-N108,0))</f>
        <v/>
      </c>
      <c r="AE108" s="150">
        <f>'1045Bd Stammdaten Mitarb.'!S104</f>
        <v>0</v>
      </c>
      <c r="AF108" s="150" t="str">
        <f t="shared" si="29"/>
        <v/>
      </c>
      <c r="AG108" s="159">
        <f>IF('1045Bd Stammdaten Mitarb.'!M104="",0,1)</f>
        <v>0</v>
      </c>
      <c r="AH108" s="179">
        <f t="shared" si="30"/>
        <v>0</v>
      </c>
      <c r="AI108" s="150">
        <f>IF('1045Bd Stammdaten Mitarb.'!M104="",0,'1045Bd Stammdaten Mitarb.'!M104)</f>
        <v>0</v>
      </c>
      <c r="AJ108" s="150">
        <f>IF('1045Bd Stammdaten Mitarb.'!M104="",0,'1045Bd Stammdaten Mitarb.'!O104)</f>
        <v>0</v>
      </c>
      <c r="AK108" s="194">
        <f>IF('1045Bd Stammdaten Mitarb.'!U104&gt;0,AA108,0)</f>
        <v>0</v>
      </c>
      <c r="AL108" s="160">
        <f>IF('1045Bd Stammdaten Mitarb.'!U104&gt;0,'1045Bd Stammdaten Mitarb.'!S104,0)</f>
        <v>0</v>
      </c>
      <c r="AM108" s="150">
        <f>'1045Bd Stammdaten Mitarb.'!M104</f>
        <v>0</v>
      </c>
      <c r="AN108" s="150">
        <f>'1045Bd Stammdaten Mitarb.'!O104</f>
        <v>0</v>
      </c>
      <c r="AO108" s="150">
        <f t="shared" si="31"/>
        <v>0</v>
      </c>
    </row>
    <row r="109" spans="1:41" s="152" customFormat="1" ht="16.899999999999999" customHeight="1">
      <c r="A109" s="191" t="str">
        <f>IF('1045Bd Stammdaten Mitarb.'!A105="","",'1045Bd Stammdaten Mitarb.'!A105)</f>
        <v/>
      </c>
      <c r="B109" s="192" t="str">
        <f>IF('1045Bd Stammdaten Mitarb.'!B105="","",'1045Bd Stammdaten Mitarb.'!B105)</f>
        <v/>
      </c>
      <c r="C109" s="193" t="str">
        <f>IF('1045Bd Stammdaten Mitarb.'!C105="","",'1045Bd Stammdaten Mitarb.'!C105)</f>
        <v/>
      </c>
      <c r="D109" s="277" t="str">
        <f>IF('1045Bd Stammdaten Mitarb.'!AF105="","",IF('1045Bd Stammdaten Mitarb.'!AF105*E109&gt;'1045Ad Antrag'!$B$28,'1045Ad Antrag'!$B$28/E109,'1045Bd Stammdaten Mitarb.'!AF105))</f>
        <v/>
      </c>
      <c r="E109" s="278" t="str">
        <f>IF('1045Bd Stammdaten Mitarb.'!M105="","",'1045Bd Stammdaten Mitarb.'!M105)</f>
        <v/>
      </c>
      <c r="F109" s="273" t="str">
        <f>IF('1045Bd Stammdaten Mitarb.'!N105="","",'1045Bd Stammdaten Mitarb.'!N105)</f>
        <v/>
      </c>
      <c r="G109" s="273" t="str">
        <f>IF('1045Bd Stammdaten Mitarb.'!O105="","",'1045Bd Stammdaten Mitarb.'!O105)</f>
        <v/>
      </c>
      <c r="H109" s="274" t="str">
        <f>IF('1045Bd Stammdaten Mitarb.'!P105="","",'1045Bd Stammdaten Mitarb.'!P105)</f>
        <v/>
      </c>
      <c r="I109" s="275" t="str">
        <f>IF('1045Bd Stammdaten Mitarb.'!Q105="","",'1045Bd Stammdaten Mitarb.'!Q105)</f>
        <v/>
      </c>
      <c r="J109" s="318" t="str">
        <f t="shared" si="17"/>
        <v/>
      </c>
      <c r="K109" s="278" t="str">
        <f t="shared" si="18"/>
        <v/>
      </c>
      <c r="L109" s="276" t="str">
        <f>IF('1045Bd Stammdaten Mitarb.'!R105="","",'1045Bd Stammdaten Mitarb.'!R105)</f>
        <v/>
      </c>
      <c r="M109" s="277" t="str">
        <f t="shared" si="19"/>
        <v/>
      </c>
      <c r="N109" s="319" t="str">
        <f t="shared" si="20"/>
        <v/>
      </c>
      <c r="O109" s="318" t="str">
        <f t="shared" si="21"/>
        <v/>
      </c>
      <c r="P109" s="278" t="str">
        <f t="shared" si="22"/>
        <v/>
      </c>
      <c r="Q109" s="276" t="str">
        <f t="shared" si="23"/>
        <v/>
      </c>
      <c r="R109" s="277" t="str">
        <f t="shared" si="24"/>
        <v/>
      </c>
      <c r="S109" s="278" t="str">
        <f>IF(N109="","",MAX((N109-AE109)*'1045Ad Antrag'!$B$30,0))</f>
        <v/>
      </c>
      <c r="T109" s="279" t="str">
        <f t="shared" si="25"/>
        <v/>
      </c>
      <c r="U109" s="187"/>
      <c r="V109" s="194">
        <f>'1045Bd Stammdaten Mitarb.'!L105</f>
        <v>0</v>
      </c>
      <c r="W109" s="194" t="str">
        <f>'1045Ed Abrechnung'!D109</f>
        <v/>
      </c>
      <c r="X109" s="187">
        <f>IF(AND('1045Bd Stammdaten Mitarb.'!P105="",'1045Bd Stammdaten Mitarb.'!Q105=""),0,'1045Bd Stammdaten Mitarb.'!P105-'1045Bd Stammdaten Mitarb.'!Q105)</f>
        <v>0</v>
      </c>
      <c r="Y109" s="187" t="str">
        <f>IF(OR($C109="",'1045Bd Stammdaten Mitarb.'!M105="",F109="",'1045Bd Stammdaten Mitarb.'!O105="",X109=""),"",'1045Bd Stammdaten Mitarb.'!M105-F109-'1045Bd Stammdaten Mitarb.'!O105-X109)</f>
        <v/>
      </c>
      <c r="Z109" s="150" t="str">
        <f>IF(K109="","",K109 - '1045Bd Stammdaten Mitarb.'!R105)</f>
        <v/>
      </c>
      <c r="AA109" s="150" t="str">
        <f t="shared" si="26"/>
        <v/>
      </c>
      <c r="AB109" s="150" t="str">
        <f t="shared" si="27"/>
        <v/>
      </c>
      <c r="AC109" s="150" t="str">
        <f t="shared" si="28"/>
        <v/>
      </c>
      <c r="AD109" s="150" t="str">
        <f>IF(OR($C109="",K109="",N109=""),"",MAX(O109+'1045Bd Stammdaten Mitarb.'!S105-N109,0))</f>
        <v/>
      </c>
      <c r="AE109" s="150">
        <f>'1045Bd Stammdaten Mitarb.'!S105</f>
        <v>0</v>
      </c>
      <c r="AF109" s="150" t="str">
        <f t="shared" si="29"/>
        <v/>
      </c>
      <c r="AG109" s="159">
        <f>IF('1045Bd Stammdaten Mitarb.'!M105="",0,1)</f>
        <v>0</v>
      </c>
      <c r="AH109" s="179">
        <f t="shared" si="30"/>
        <v>0</v>
      </c>
      <c r="AI109" s="150">
        <f>IF('1045Bd Stammdaten Mitarb.'!M105="",0,'1045Bd Stammdaten Mitarb.'!M105)</f>
        <v>0</v>
      </c>
      <c r="AJ109" s="150">
        <f>IF('1045Bd Stammdaten Mitarb.'!M105="",0,'1045Bd Stammdaten Mitarb.'!O105)</f>
        <v>0</v>
      </c>
      <c r="AK109" s="194">
        <f>IF('1045Bd Stammdaten Mitarb.'!U105&gt;0,AA109,0)</f>
        <v>0</v>
      </c>
      <c r="AL109" s="160">
        <f>IF('1045Bd Stammdaten Mitarb.'!U105&gt;0,'1045Bd Stammdaten Mitarb.'!S105,0)</f>
        <v>0</v>
      </c>
      <c r="AM109" s="150">
        <f>'1045Bd Stammdaten Mitarb.'!M105</f>
        <v>0</v>
      </c>
      <c r="AN109" s="150">
        <f>'1045Bd Stammdaten Mitarb.'!O105</f>
        <v>0</v>
      </c>
      <c r="AO109" s="150">
        <f t="shared" si="31"/>
        <v>0</v>
      </c>
    </row>
    <row r="110" spans="1:41" s="152" customFormat="1" ht="16.899999999999999" customHeight="1">
      <c r="A110" s="191" t="str">
        <f>IF('1045Bd Stammdaten Mitarb.'!A106="","",'1045Bd Stammdaten Mitarb.'!A106)</f>
        <v/>
      </c>
      <c r="B110" s="192" t="str">
        <f>IF('1045Bd Stammdaten Mitarb.'!B106="","",'1045Bd Stammdaten Mitarb.'!B106)</f>
        <v/>
      </c>
      <c r="C110" s="193" t="str">
        <f>IF('1045Bd Stammdaten Mitarb.'!C106="","",'1045Bd Stammdaten Mitarb.'!C106)</f>
        <v/>
      </c>
      <c r="D110" s="277" t="str">
        <f>IF('1045Bd Stammdaten Mitarb.'!AF106="","",IF('1045Bd Stammdaten Mitarb.'!AF106*E110&gt;'1045Ad Antrag'!$B$28,'1045Ad Antrag'!$B$28/E110,'1045Bd Stammdaten Mitarb.'!AF106))</f>
        <v/>
      </c>
      <c r="E110" s="278" t="str">
        <f>IF('1045Bd Stammdaten Mitarb.'!M106="","",'1045Bd Stammdaten Mitarb.'!M106)</f>
        <v/>
      </c>
      <c r="F110" s="273" t="str">
        <f>IF('1045Bd Stammdaten Mitarb.'!N106="","",'1045Bd Stammdaten Mitarb.'!N106)</f>
        <v/>
      </c>
      <c r="G110" s="273" t="str">
        <f>IF('1045Bd Stammdaten Mitarb.'!O106="","",'1045Bd Stammdaten Mitarb.'!O106)</f>
        <v/>
      </c>
      <c r="H110" s="274" t="str">
        <f>IF('1045Bd Stammdaten Mitarb.'!P106="","",'1045Bd Stammdaten Mitarb.'!P106)</f>
        <v/>
      </c>
      <c r="I110" s="275" t="str">
        <f>IF('1045Bd Stammdaten Mitarb.'!Q106="","",'1045Bd Stammdaten Mitarb.'!Q106)</f>
        <v/>
      </c>
      <c r="J110" s="318" t="str">
        <f t="shared" si="17"/>
        <v/>
      </c>
      <c r="K110" s="278" t="str">
        <f t="shared" si="18"/>
        <v/>
      </c>
      <c r="L110" s="276" t="str">
        <f>IF('1045Bd Stammdaten Mitarb.'!R106="","",'1045Bd Stammdaten Mitarb.'!R106)</f>
        <v/>
      </c>
      <c r="M110" s="277" t="str">
        <f t="shared" si="19"/>
        <v/>
      </c>
      <c r="N110" s="319" t="str">
        <f t="shared" si="20"/>
        <v/>
      </c>
      <c r="O110" s="318" t="str">
        <f t="shared" si="21"/>
        <v/>
      </c>
      <c r="P110" s="278" t="str">
        <f t="shared" si="22"/>
        <v/>
      </c>
      <c r="Q110" s="276" t="str">
        <f t="shared" si="23"/>
        <v/>
      </c>
      <c r="R110" s="277" t="str">
        <f t="shared" si="24"/>
        <v/>
      </c>
      <c r="S110" s="278" t="str">
        <f>IF(N110="","",MAX((N110-AE110)*'1045Ad Antrag'!$B$30,0))</f>
        <v/>
      </c>
      <c r="T110" s="279" t="str">
        <f t="shared" si="25"/>
        <v/>
      </c>
      <c r="U110" s="187"/>
      <c r="V110" s="194">
        <f>'1045Bd Stammdaten Mitarb.'!L106</f>
        <v>0</v>
      </c>
      <c r="W110" s="194" t="str">
        <f>'1045Ed Abrechnung'!D110</f>
        <v/>
      </c>
      <c r="X110" s="187">
        <f>IF(AND('1045Bd Stammdaten Mitarb.'!P106="",'1045Bd Stammdaten Mitarb.'!Q106=""),0,'1045Bd Stammdaten Mitarb.'!P106-'1045Bd Stammdaten Mitarb.'!Q106)</f>
        <v>0</v>
      </c>
      <c r="Y110" s="187" t="str">
        <f>IF(OR($C110="",'1045Bd Stammdaten Mitarb.'!M106="",F110="",'1045Bd Stammdaten Mitarb.'!O106="",X110=""),"",'1045Bd Stammdaten Mitarb.'!M106-F110-'1045Bd Stammdaten Mitarb.'!O106-X110)</f>
        <v/>
      </c>
      <c r="Z110" s="150" t="str">
        <f>IF(K110="","",K110 - '1045Bd Stammdaten Mitarb.'!R106)</f>
        <v/>
      </c>
      <c r="AA110" s="150" t="str">
        <f t="shared" si="26"/>
        <v/>
      </c>
      <c r="AB110" s="150" t="str">
        <f t="shared" si="27"/>
        <v/>
      </c>
      <c r="AC110" s="150" t="str">
        <f t="shared" si="28"/>
        <v/>
      </c>
      <c r="AD110" s="150" t="str">
        <f>IF(OR($C110="",K110="",N110=""),"",MAX(O110+'1045Bd Stammdaten Mitarb.'!S106-N110,0))</f>
        <v/>
      </c>
      <c r="AE110" s="150">
        <f>'1045Bd Stammdaten Mitarb.'!S106</f>
        <v>0</v>
      </c>
      <c r="AF110" s="150" t="str">
        <f t="shared" si="29"/>
        <v/>
      </c>
      <c r="AG110" s="159">
        <f>IF('1045Bd Stammdaten Mitarb.'!M106="",0,1)</f>
        <v>0</v>
      </c>
      <c r="AH110" s="179">
        <f t="shared" si="30"/>
        <v>0</v>
      </c>
      <c r="AI110" s="150">
        <f>IF('1045Bd Stammdaten Mitarb.'!M106="",0,'1045Bd Stammdaten Mitarb.'!M106)</f>
        <v>0</v>
      </c>
      <c r="AJ110" s="150">
        <f>IF('1045Bd Stammdaten Mitarb.'!M106="",0,'1045Bd Stammdaten Mitarb.'!O106)</f>
        <v>0</v>
      </c>
      <c r="AK110" s="194">
        <f>IF('1045Bd Stammdaten Mitarb.'!U106&gt;0,AA110,0)</f>
        <v>0</v>
      </c>
      <c r="AL110" s="160">
        <f>IF('1045Bd Stammdaten Mitarb.'!U106&gt;0,'1045Bd Stammdaten Mitarb.'!S106,0)</f>
        <v>0</v>
      </c>
      <c r="AM110" s="150">
        <f>'1045Bd Stammdaten Mitarb.'!M106</f>
        <v>0</v>
      </c>
      <c r="AN110" s="150">
        <f>'1045Bd Stammdaten Mitarb.'!O106</f>
        <v>0</v>
      </c>
      <c r="AO110" s="150">
        <f t="shared" si="31"/>
        <v>0</v>
      </c>
    </row>
    <row r="111" spans="1:41" s="152" customFormat="1" ht="16.899999999999999" customHeight="1">
      <c r="A111" s="191" t="str">
        <f>IF('1045Bd Stammdaten Mitarb.'!A107="","",'1045Bd Stammdaten Mitarb.'!A107)</f>
        <v/>
      </c>
      <c r="B111" s="192" t="str">
        <f>IF('1045Bd Stammdaten Mitarb.'!B107="","",'1045Bd Stammdaten Mitarb.'!B107)</f>
        <v/>
      </c>
      <c r="C111" s="193" t="str">
        <f>IF('1045Bd Stammdaten Mitarb.'!C107="","",'1045Bd Stammdaten Mitarb.'!C107)</f>
        <v/>
      </c>
      <c r="D111" s="277" t="str">
        <f>IF('1045Bd Stammdaten Mitarb.'!AF107="","",IF('1045Bd Stammdaten Mitarb.'!AF107*E111&gt;'1045Ad Antrag'!$B$28,'1045Ad Antrag'!$B$28/E111,'1045Bd Stammdaten Mitarb.'!AF107))</f>
        <v/>
      </c>
      <c r="E111" s="278" t="str">
        <f>IF('1045Bd Stammdaten Mitarb.'!M107="","",'1045Bd Stammdaten Mitarb.'!M107)</f>
        <v/>
      </c>
      <c r="F111" s="273" t="str">
        <f>IF('1045Bd Stammdaten Mitarb.'!N107="","",'1045Bd Stammdaten Mitarb.'!N107)</f>
        <v/>
      </c>
      <c r="G111" s="273" t="str">
        <f>IF('1045Bd Stammdaten Mitarb.'!O107="","",'1045Bd Stammdaten Mitarb.'!O107)</f>
        <v/>
      </c>
      <c r="H111" s="274" t="str">
        <f>IF('1045Bd Stammdaten Mitarb.'!P107="","",'1045Bd Stammdaten Mitarb.'!P107)</f>
        <v/>
      </c>
      <c r="I111" s="275" t="str">
        <f>IF('1045Bd Stammdaten Mitarb.'!Q107="","",'1045Bd Stammdaten Mitarb.'!Q107)</f>
        <v/>
      </c>
      <c r="J111" s="318" t="str">
        <f t="shared" si="17"/>
        <v/>
      </c>
      <c r="K111" s="278" t="str">
        <f t="shared" si="18"/>
        <v/>
      </c>
      <c r="L111" s="276" t="str">
        <f>IF('1045Bd Stammdaten Mitarb.'!R107="","",'1045Bd Stammdaten Mitarb.'!R107)</f>
        <v/>
      </c>
      <c r="M111" s="277" t="str">
        <f t="shared" si="19"/>
        <v/>
      </c>
      <c r="N111" s="319" t="str">
        <f t="shared" si="20"/>
        <v/>
      </c>
      <c r="O111" s="318" t="str">
        <f t="shared" si="21"/>
        <v/>
      </c>
      <c r="P111" s="278" t="str">
        <f t="shared" si="22"/>
        <v/>
      </c>
      <c r="Q111" s="276" t="str">
        <f t="shared" si="23"/>
        <v/>
      </c>
      <c r="R111" s="277" t="str">
        <f t="shared" si="24"/>
        <v/>
      </c>
      <c r="S111" s="278" t="str">
        <f>IF(N111="","",MAX((N111-AE111)*'1045Ad Antrag'!$B$30,0))</f>
        <v/>
      </c>
      <c r="T111" s="279" t="str">
        <f t="shared" si="25"/>
        <v/>
      </c>
      <c r="U111" s="187"/>
      <c r="V111" s="194">
        <f>'1045Bd Stammdaten Mitarb.'!L107</f>
        <v>0</v>
      </c>
      <c r="W111" s="194" t="str">
        <f>'1045Ed Abrechnung'!D111</f>
        <v/>
      </c>
      <c r="X111" s="187">
        <f>IF(AND('1045Bd Stammdaten Mitarb.'!P107="",'1045Bd Stammdaten Mitarb.'!Q107=""),0,'1045Bd Stammdaten Mitarb.'!P107-'1045Bd Stammdaten Mitarb.'!Q107)</f>
        <v>0</v>
      </c>
      <c r="Y111" s="187" t="str">
        <f>IF(OR($C111="",'1045Bd Stammdaten Mitarb.'!M107="",F111="",'1045Bd Stammdaten Mitarb.'!O107="",X111=""),"",'1045Bd Stammdaten Mitarb.'!M107-F111-'1045Bd Stammdaten Mitarb.'!O107-X111)</f>
        <v/>
      </c>
      <c r="Z111" s="150" t="str">
        <f>IF(K111="","",K111 - '1045Bd Stammdaten Mitarb.'!R107)</f>
        <v/>
      </c>
      <c r="AA111" s="150" t="str">
        <f t="shared" si="26"/>
        <v/>
      </c>
      <c r="AB111" s="150" t="str">
        <f t="shared" si="27"/>
        <v/>
      </c>
      <c r="AC111" s="150" t="str">
        <f t="shared" si="28"/>
        <v/>
      </c>
      <c r="AD111" s="150" t="str">
        <f>IF(OR($C111="",K111="",N111=""),"",MAX(O111+'1045Bd Stammdaten Mitarb.'!S107-N111,0))</f>
        <v/>
      </c>
      <c r="AE111" s="150">
        <f>'1045Bd Stammdaten Mitarb.'!S107</f>
        <v>0</v>
      </c>
      <c r="AF111" s="150" t="str">
        <f t="shared" si="29"/>
        <v/>
      </c>
      <c r="AG111" s="159">
        <f>IF('1045Bd Stammdaten Mitarb.'!M107="",0,1)</f>
        <v>0</v>
      </c>
      <c r="AH111" s="179">
        <f t="shared" si="30"/>
        <v>0</v>
      </c>
      <c r="AI111" s="150">
        <f>IF('1045Bd Stammdaten Mitarb.'!M107="",0,'1045Bd Stammdaten Mitarb.'!M107)</f>
        <v>0</v>
      </c>
      <c r="AJ111" s="150">
        <f>IF('1045Bd Stammdaten Mitarb.'!M107="",0,'1045Bd Stammdaten Mitarb.'!O107)</f>
        <v>0</v>
      </c>
      <c r="AK111" s="194">
        <f>IF('1045Bd Stammdaten Mitarb.'!U107&gt;0,AA111,0)</f>
        <v>0</v>
      </c>
      <c r="AL111" s="160">
        <f>IF('1045Bd Stammdaten Mitarb.'!U107&gt;0,'1045Bd Stammdaten Mitarb.'!S107,0)</f>
        <v>0</v>
      </c>
      <c r="AM111" s="150">
        <f>'1045Bd Stammdaten Mitarb.'!M107</f>
        <v>0</v>
      </c>
      <c r="AN111" s="150">
        <f>'1045Bd Stammdaten Mitarb.'!O107</f>
        <v>0</v>
      </c>
      <c r="AO111" s="150">
        <f t="shared" si="31"/>
        <v>0</v>
      </c>
    </row>
    <row r="112" spans="1:41" s="152" customFormat="1" ht="16.899999999999999" customHeight="1">
      <c r="A112" s="191" t="str">
        <f>IF('1045Bd Stammdaten Mitarb.'!A108="","",'1045Bd Stammdaten Mitarb.'!A108)</f>
        <v/>
      </c>
      <c r="B112" s="192" t="str">
        <f>IF('1045Bd Stammdaten Mitarb.'!B108="","",'1045Bd Stammdaten Mitarb.'!B108)</f>
        <v/>
      </c>
      <c r="C112" s="193" t="str">
        <f>IF('1045Bd Stammdaten Mitarb.'!C108="","",'1045Bd Stammdaten Mitarb.'!C108)</f>
        <v/>
      </c>
      <c r="D112" s="277" t="str">
        <f>IF('1045Bd Stammdaten Mitarb.'!AF108="","",IF('1045Bd Stammdaten Mitarb.'!AF108*E112&gt;'1045Ad Antrag'!$B$28,'1045Ad Antrag'!$B$28/E112,'1045Bd Stammdaten Mitarb.'!AF108))</f>
        <v/>
      </c>
      <c r="E112" s="278" t="str">
        <f>IF('1045Bd Stammdaten Mitarb.'!M108="","",'1045Bd Stammdaten Mitarb.'!M108)</f>
        <v/>
      </c>
      <c r="F112" s="273" t="str">
        <f>IF('1045Bd Stammdaten Mitarb.'!N108="","",'1045Bd Stammdaten Mitarb.'!N108)</f>
        <v/>
      </c>
      <c r="G112" s="273" t="str">
        <f>IF('1045Bd Stammdaten Mitarb.'!O108="","",'1045Bd Stammdaten Mitarb.'!O108)</f>
        <v/>
      </c>
      <c r="H112" s="274" t="str">
        <f>IF('1045Bd Stammdaten Mitarb.'!P108="","",'1045Bd Stammdaten Mitarb.'!P108)</f>
        <v/>
      </c>
      <c r="I112" s="275" t="str">
        <f>IF('1045Bd Stammdaten Mitarb.'!Q108="","",'1045Bd Stammdaten Mitarb.'!Q108)</f>
        <v/>
      </c>
      <c r="J112" s="318" t="str">
        <f t="shared" si="17"/>
        <v/>
      </c>
      <c r="K112" s="278" t="str">
        <f t="shared" si="18"/>
        <v/>
      </c>
      <c r="L112" s="276" t="str">
        <f>IF('1045Bd Stammdaten Mitarb.'!R108="","",'1045Bd Stammdaten Mitarb.'!R108)</f>
        <v/>
      </c>
      <c r="M112" s="277" t="str">
        <f t="shared" si="19"/>
        <v/>
      </c>
      <c r="N112" s="319" t="str">
        <f t="shared" si="20"/>
        <v/>
      </c>
      <c r="O112" s="318" t="str">
        <f t="shared" si="21"/>
        <v/>
      </c>
      <c r="P112" s="278" t="str">
        <f t="shared" si="22"/>
        <v/>
      </c>
      <c r="Q112" s="276" t="str">
        <f t="shared" si="23"/>
        <v/>
      </c>
      <c r="R112" s="277" t="str">
        <f t="shared" si="24"/>
        <v/>
      </c>
      <c r="S112" s="278" t="str">
        <f>IF(N112="","",MAX((N112-AE112)*'1045Ad Antrag'!$B$30,0))</f>
        <v/>
      </c>
      <c r="T112" s="279" t="str">
        <f t="shared" si="25"/>
        <v/>
      </c>
      <c r="U112" s="187"/>
      <c r="V112" s="194">
        <f>'1045Bd Stammdaten Mitarb.'!L108</f>
        <v>0</v>
      </c>
      <c r="W112" s="194" t="str">
        <f>'1045Ed Abrechnung'!D112</f>
        <v/>
      </c>
      <c r="X112" s="187">
        <f>IF(AND('1045Bd Stammdaten Mitarb.'!P108="",'1045Bd Stammdaten Mitarb.'!Q108=""),0,'1045Bd Stammdaten Mitarb.'!P108-'1045Bd Stammdaten Mitarb.'!Q108)</f>
        <v>0</v>
      </c>
      <c r="Y112" s="187" t="str">
        <f>IF(OR($C112="",'1045Bd Stammdaten Mitarb.'!M108="",F112="",'1045Bd Stammdaten Mitarb.'!O108="",X112=""),"",'1045Bd Stammdaten Mitarb.'!M108-F112-'1045Bd Stammdaten Mitarb.'!O108-X112)</f>
        <v/>
      </c>
      <c r="Z112" s="150" t="str">
        <f>IF(K112="","",K112 - '1045Bd Stammdaten Mitarb.'!R108)</f>
        <v/>
      </c>
      <c r="AA112" s="150" t="str">
        <f t="shared" si="26"/>
        <v/>
      </c>
      <c r="AB112" s="150" t="str">
        <f t="shared" si="27"/>
        <v/>
      </c>
      <c r="AC112" s="150" t="str">
        <f t="shared" si="28"/>
        <v/>
      </c>
      <c r="AD112" s="150" t="str">
        <f>IF(OR($C112="",K112="",N112=""),"",MAX(O112+'1045Bd Stammdaten Mitarb.'!S108-N112,0))</f>
        <v/>
      </c>
      <c r="AE112" s="150">
        <f>'1045Bd Stammdaten Mitarb.'!S108</f>
        <v>0</v>
      </c>
      <c r="AF112" s="150" t="str">
        <f t="shared" si="29"/>
        <v/>
      </c>
      <c r="AG112" s="159">
        <f>IF('1045Bd Stammdaten Mitarb.'!M108="",0,1)</f>
        <v>0</v>
      </c>
      <c r="AH112" s="179">
        <f t="shared" si="30"/>
        <v>0</v>
      </c>
      <c r="AI112" s="150">
        <f>IF('1045Bd Stammdaten Mitarb.'!M108="",0,'1045Bd Stammdaten Mitarb.'!M108)</f>
        <v>0</v>
      </c>
      <c r="AJ112" s="150">
        <f>IF('1045Bd Stammdaten Mitarb.'!M108="",0,'1045Bd Stammdaten Mitarb.'!O108)</f>
        <v>0</v>
      </c>
      <c r="AK112" s="194">
        <f>IF('1045Bd Stammdaten Mitarb.'!U108&gt;0,AA112,0)</f>
        <v>0</v>
      </c>
      <c r="AL112" s="160">
        <f>IF('1045Bd Stammdaten Mitarb.'!U108&gt;0,'1045Bd Stammdaten Mitarb.'!S108,0)</f>
        <v>0</v>
      </c>
      <c r="AM112" s="150">
        <f>'1045Bd Stammdaten Mitarb.'!M108</f>
        <v>0</v>
      </c>
      <c r="AN112" s="150">
        <f>'1045Bd Stammdaten Mitarb.'!O108</f>
        <v>0</v>
      </c>
      <c r="AO112" s="150">
        <f t="shared" si="31"/>
        <v>0</v>
      </c>
    </row>
    <row r="113" spans="1:41" s="152" customFormat="1" ht="16.899999999999999" customHeight="1">
      <c r="A113" s="191" t="str">
        <f>IF('1045Bd Stammdaten Mitarb.'!A109="","",'1045Bd Stammdaten Mitarb.'!A109)</f>
        <v/>
      </c>
      <c r="B113" s="192" t="str">
        <f>IF('1045Bd Stammdaten Mitarb.'!B109="","",'1045Bd Stammdaten Mitarb.'!B109)</f>
        <v/>
      </c>
      <c r="C113" s="193" t="str">
        <f>IF('1045Bd Stammdaten Mitarb.'!C109="","",'1045Bd Stammdaten Mitarb.'!C109)</f>
        <v/>
      </c>
      <c r="D113" s="277" t="str">
        <f>IF('1045Bd Stammdaten Mitarb.'!AF109="","",IF('1045Bd Stammdaten Mitarb.'!AF109*E113&gt;'1045Ad Antrag'!$B$28,'1045Ad Antrag'!$B$28/E113,'1045Bd Stammdaten Mitarb.'!AF109))</f>
        <v/>
      </c>
      <c r="E113" s="278" t="str">
        <f>IF('1045Bd Stammdaten Mitarb.'!M109="","",'1045Bd Stammdaten Mitarb.'!M109)</f>
        <v/>
      </c>
      <c r="F113" s="273" t="str">
        <f>IF('1045Bd Stammdaten Mitarb.'!N109="","",'1045Bd Stammdaten Mitarb.'!N109)</f>
        <v/>
      </c>
      <c r="G113" s="273" t="str">
        <f>IF('1045Bd Stammdaten Mitarb.'!O109="","",'1045Bd Stammdaten Mitarb.'!O109)</f>
        <v/>
      </c>
      <c r="H113" s="274" t="str">
        <f>IF('1045Bd Stammdaten Mitarb.'!P109="","",'1045Bd Stammdaten Mitarb.'!P109)</f>
        <v/>
      </c>
      <c r="I113" s="275" t="str">
        <f>IF('1045Bd Stammdaten Mitarb.'!Q109="","",'1045Bd Stammdaten Mitarb.'!Q109)</f>
        <v/>
      </c>
      <c r="J113" s="318" t="str">
        <f t="shared" si="17"/>
        <v/>
      </c>
      <c r="K113" s="278" t="str">
        <f t="shared" si="18"/>
        <v/>
      </c>
      <c r="L113" s="276" t="str">
        <f>IF('1045Bd Stammdaten Mitarb.'!R109="","",'1045Bd Stammdaten Mitarb.'!R109)</f>
        <v/>
      </c>
      <c r="M113" s="277" t="str">
        <f t="shared" si="19"/>
        <v/>
      </c>
      <c r="N113" s="319" t="str">
        <f t="shared" si="20"/>
        <v/>
      </c>
      <c r="O113" s="318" t="str">
        <f t="shared" si="21"/>
        <v/>
      </c>
      <c r="P113" s="278" t="str">
        <f t="shared" si="22"/>
        <v/>
      </c>
      <c r="Q113" s="276" t="str">
        <f t="shared" si="23"/>
        <v/>
      </c>
      <c r="R113" s="277" t="str">
        <f t="shared" si="24"/>
        <v/>
      </c>
      <c r="S113" s="278" t="str">
        <f>IF(N113="","",MAX((N113-AE113)*'1045Ad Antrag'!$B$30,0))</f>
        <v/>
      </c>
      <c r="T113" s="279" t="str">
        <f t="shared" si="25"/>
        <v/>
      </c>
      <c r="U113" s="187"/>
      <c r="V113" s="194">
        <f>'1045Bd Stammdaten Mitarb.'!L109</f>
        <v>0</v>
      </c>
      <c r="W113" s="194" t="str">
        <f>'1045Ed Abrechnung'!D113</f>
        <v/>
      </c>
      <c r="X113" s="187">
        <f>IF(AND('1045Bd Stammdaten Mitarb.'!P109="",'1045Bd Stammdaten Mitarb.'!Q109=""),0,'1045Bd Stammdaten Mitarb.'!P109-'1045Bd Stammdaten Mitarb.'!Q109)</f>
        <v>0</v>
      </c>
      <c r="Y113" s="187" t="str">
        <f>IF(OR($C113="",'1045Bd Stammdaten Mitarb.'!M109="",F113="",'1045Bd Stammdaten Mitarb.'!O109="",X113=""),"",'1045Bd Stammdaten Mitarb.'!M109-F113-'1045Bd Stammdaten Mitarb.'!O109-X113)</f>
        <v/>
      </c>
      <c r="Z113" s="150" t="str">
        <f>IF(K113="","",K113 - '1045Bd Stammdaten Mitarb.'!R109)</f>
        <v/>
      </c>
      <c r="AA113" s="150" t="str">
        <f t="shared" si="26"/>
        <v/>
      </c>
      <c r="AB113" s="150" t="str">
        <f t="shared" si="27"/>
        <v/>
      </c>
      <c r="AC113" s="150" t="str">
        <f t="shared" si="28"/>
        <v/>
      </c>
      <c r="AD113" s="150" t="str">
        <f>IF(OR($C113="",K113="",N113=""),"",MAX(O113+'1045Bd Stammdaten Mitarb.'!S109-N113,0))</f>
        <v/>
      </c>
      <c r="AE113" s="150">
        <f>'1045Bd Stammdaten Mitarb.'!S109</f>
        <v>0</v>
      </c>
      <c r="AF113" s="150" t="str">
        <f t="shared" si="29"/>
        <v/>
      </c>
      <c r="AG113" s="159">
        <f>IF('1045Bd Stammdaten Mitarb.'!M109="",0,1)</f>
        <v>0</v>
      </c>
      <c r="AH113" s="179">
        <f t="shared" si="30"/>
        <v>0</v>
      </c>
      <c r="AI113" s="150">
        <f>IF('1045Bd Stammdaten Mitarb.'!M109="",0,'1045Bd Stammdaten Mitarb.'!M109)</f>
        <v>0</v>
      </c>
      <c r="AJ113" s="150">
        <f>IF('1045Bd Stammdaten Mitarb.'!M109="",0,'1045Bd Stammdaten Mitarb.'!O109)</f>
        <v>0</v>
      </c>
      <c r="AK113" s="194">
        <f>IF('1045Bd Stammdaten Mitarb.'!U109&gt;0,AA113,0)</f>
        <v>0</v>
      </c>
      <c r="AL113" s="160">
        <f>IF('1045Bd Stammdaten Mitarb.'!U109&gt;0,'1045Bd Stammdaten Mitarb.'!S109,0)</f>
        <v>0</v>
      </c>
      <c r="AM113" s="150">
        <f>'1045Bd Stammdaten Mitarb.'!M109</f>
        <v>0</v>
      </c>
      <c r="AN113" s="150">
        <f>'1045Bd Stammdaten Mitarb.'!O109</f>
        <v>0</v>
      </c>
      <c r="AO113" s="150">
        <f t="shared" si="31"/>
        <v>0</v>
      </c>
    </row>
    <row r="114" spans="1:41" s="152" customFormat="1" ht="16.899999999999999" customHeight="1">
      <c r="A114" s="191" t="str">
        <f>IF('1045Bd Stammdaten Mitarb.'!A110="","",'1045Bd Stammdaten Mitarb.'!A110)</f>
        <v/>
      </c>
      <c r="B114" s="192" t="str">
        <f>IF('1045Bd Stammdaten Mitarb.'!B110="","",'1045Bd Stammdaten Mitarb.'!B110)</f>
        <v/>
      </c>
      <c r="C114" s="193" t="str">
        <f>IF('1045Bd Stammdaten Mitarb.'!C110="","",'1045Bd Stammdaten Mitarb.'!C110)</f>
        <v/>
      </c>
      <c r="D114" s="277" t="str">
        <f>IF('1045Bd Stammdaten Mitarb.'!AF110="","",IF('1045Bd Stammdaten Mitarb.'!AF110*E114&gt;'1045Ad Antrag'!$B$28,'1045Ad Antrag'!$B$28/E114,'1045Bd Stammdaten Mitarb.'!AF110))</f>
        <v/>
      </c>
      <c r="E114" s="278" t="str">
        <f>IF('1045Bd Stammdaten Mitarb.'!M110="","",'1045Bd Stammdaten Mitarb.'!M110)</f>
        <v/>
      </c>
      <c r="F114" s="273" t="str">
        <f>IF('1045Bd Stammdaten Mitarb.'!N110="","",'1045Bd Stammdaten Mitarb.'!N110)</f>
        <v/>
      </c>
      <c r="G114" s="273" t="str">
        <f>IF('1045Bd Stammdaten Mitarb.'!O110="","",'1045Bd Stammdaten Mitarb.'!O110)</f>
        <v/>
      </c>
      <c r="H114" s="274" t="str">
        <f>IF('1045Bd Stammdaten Mitarb.'!P110="","",'1045Bd Stammdaten Mitarb.'!P110)</f>
        <v/>
      </c>
      <c r="I114" s="275" t="str">
        <f>IF('1045Bd Stammdaten Mitarb.'!Q110="","",'1045Bd Stammdaten Mitarb.'!Q110)</f>
        <v/>
      </c>
      <c r="J114" s="318" t="str">
        <f t="shared" si="17"/>
        <v/>
      </c>
      <c r="K114" s="278" t="str">
        <f t="shared" si="18"/>
        <v/>
      </c>
      <c r="L114" s="276" t="str">
        <f>IF('1045Bd Stammdaten Mitarb.'!R110="","",'1045Bd Stammdaten Mitarb.'!R110)</f>
        <v/>
      </c>
      <c r="M114" s="277" t="str">
        <f t="shared" si="19"/>
        <v/>
      </c>
      <c r="N114" s="319" t="str">
        <f t="shared" si="20"/>
        <v/>
      </c>
      <c r="O114" s="318" t="str">
        <f t="shared" si="21"/>
        <v/>
      </c>
      <c r="P114" s="278" t="str">
        <f t="shared" si="22"/>
        <v/>
      </c>
      <c r="Q114" s="276" t="str">
        <f t="shared" si="23"/>
        <v/>
      </c>
      <c r="R114" s="277" t="str">
        <f t="shared" si="24"/>
        <v/>
      </c>
      <c r="S114" s="278" t="str">
        <f>IF(N114="","",MAX((N114-AE114)*'1045Ad Antrag'!$B$30,0))</f>
        <v/>
      </c>
      <c r="T114" s="279" t="str">
        <f t="shared" si="25"/>
        <v/>
      </c>
      <c r="U114" s="187"/>
      <c r="V114" s="194">
        <f>'1045Bd Stammdaten Mitarb.'!L110</f>
        <v>0</v>
      </c>
      <c r="W114" s="194" t="str">
        <f>'1045Ed Abrechnung'!D114</f>
        <v/>
      </c>
      <c r="X114" s="187">
        <f>IF(AND('1045Bd Stammdaten Mitarb.'!P110="",'1045Bd Stammdaten Mitarb.'!Q110=""),0,'1045Bd Stammdaten Mitarb.'!P110-'1045Bd Stammdaten Mitarb.'!Q110)</f>
        <v>0</v>
      </c>
      <c r="Y114" s="187" t="str">
        <f>IF(OR($C114="",'1045Bd Stammdaten Mitarb.'!M110="",F114="",'1045Bd Stammdaten Mitarb.'!O110="",X114=""),"",'1045Bd Stammdaten Mitarb.'!M110-F114-'1045Bd Stammdaten Mitarb.'!O110-X114)</f>
        <v/>
      </c>
      <c r="Z114" s="150" t="str">
        <f>IF(K114="","",K114 - '1045Bd Stammdaten Mitarb.'!R110)</f>
        <v/>
      </c>
      <c r="AA114" s="150" t="str">
        <f t="shared" si="26"/>
        <v/>
      </c>
      <c r="AB114" s="150" t="str">
        <f t="shared" si="27"/>
        <v/>
      </c>
      <c r="AC114" s="150" t="str">
        <f t="shared" si="28"/>
        <v/>
      </c>
      <c r="AD114" s="150" t="str">
        <f>IF(OR($C114="",K114="",N114=""),"",MAX(O114+'1045Bd Stammdaten Mitarb.'!S110-N114,0))</f>
        <v/>
      </c>
      <c r="AE114" s="150">
        <f>'1045Bd Stammdaten Mitarb.'!S110</f>
        <v>0</v>
      </c>
      <c r="AF114" s="150" t="str">
        <f t="shared" si="29"/>
        <v/>
      </c>
      <c r="AG114" s="159">
        <f>IF('1045Bd Stammdaten Mitarb.'!M110="",0,1)</f>
        <v>0</v>
      </c>
      <c r="AH114" s="179">
        <f t="shared" si="30"/>
        <v>0</v>
      </c>
      <c r="AI114" s="150">
        <f>IF('1045Bd Stammdaten Mitarb.'!M110="",0,'1045Bd Stammdaten Mitarb.'!M110)</f>
        <v>0</v>
      </c>
      <c r="AJ114" s="150">
        <f>IF('1045Bd Stammdaten Mitarb.'!M110="",0,'1045Bd Stammdaten Mitarb.'!O110)</f>
        <v>0</v>
      </c>
      <c r="AK114" s="194">
        <f>IF('1045Bd Stammdaten Mitarb.'!U110&gt;0,AA114,0)</f>
        <v>0</v>
      </c>
      <c r="AL114" s="160">
        <f>IF('1045Bd Stammdaten Mitarb.'!U110&gt;0,'1045Bd Stammdaten Mitarb.'!S110,0)</f>
        <v>0</v>
      </c>
      <c r="AM114" s="150">
        <f>'1045Bd Stammdaten Mitarb.'!M110</f>
        <v>0</v>
      </c>
      <c r="AN114" s="150">
        <f>'1045Bd Stammdaten Mitarb.'!O110</f>
        <v>0</v>
      </c>
      <c r="AO114" s="150">
        <f t="shared" si="31"/>
        <v>0</v>
      </c>
    </row>
    <row r="115" spans="1:41" s="152" customFormat="1" ht="16.899999999999999" customHeight="1">
      <c r="A115" s="191" t="str">
        <f>IF('1045Bd Stammdaten Mitarb.'!A111="","",'1045Bd Stammdaten Mitarb.'!A111)</f>
        <v/>
      </c>
      <c r="B115" s="192" t="str">
        <f>IF('1045Bd Stammdaten Mitarb.'!B111="","",'1045Bd Stammdaten Mitarb.'!B111)</f>
        <v/>
      </c>
      <c r="C115" s="193" t="str">
        <f>IF('1045Bd Stammdaten Mitarb.'!C111="","",'1045Bd Stammdaten Mitarb.'!C111)</f>
        <v/>
      </c>
      <c r="D115" s="277" t="str">
        <f>IF('1045Bd Stammdaten Mitarb.'!AF111="","",IF('1045Bd Stammdaten Mitarb.'!AF111*E115&gt;'1045Ad Antrag'!$B$28,'1045Ad Antrag'!$B$28/E115,'1045Bd Stammdaten Mitarb.'!AF111))</f>
        <v/>
      </c>
      <c r="E115" s="278" t="str">
        <f>IF('1045Bd Stammdaten Mitarb.'!M111="","",'1045Bd Stammdaten Mitarb.'!M111)</f>
        <v/>
      </c>
      <c r="F115" s="273" t="str">
        <f>IF('1045Bd Stammdaten Mitarb.'!N111="","",'1045Bd Stammdaten Mitarb.'!N111)</f>
        <v/>
      </c>
      <c r="G115" s="273" t="str">
        <f>IF('1045Bd Stammdaten Mitarb.'!O111="","",'1045Bd Stammdaten Mitarb.'!O111)</f>
        <v/>
      </c>
      <c r="H115" s="274" t="str">
        <f>IF('1045Bd Stammdaten Mitarb.'!P111="","",'1045Bd Stammdaten Mitarb.'!P111)</f>
        <v/>
      </c>
      <c r="I115" s="275" t="str">
        <f>IF('1045Bd Stammdaten Mitarb.'!Q111="","",'1045Bd Stammdaten Mitarb.'!Q111)</f>
        <v/>
      </c>
      <c r="J115" s="318" t="str">
        <f t="shared" si="17"/>
        <v/>
      </c>
      <c r="K115" s="278" t="str">
        <f t="shared" si="18"/>
        <v/>
      </c>
      <c r="L115" s="276" t="str">
        <f>IF('1045Bd Stammdaten Mitarb.'!R111="","",'1045Bd Stammdaten Mitarb.'!R111)</f>
        <v/>
      </c>
      <c r="M115" s="277" t="str">
        <f t="shared" si="19"/>
        <v/>
      </c>
      <c r="N115" s="319" t="str">
        <f t="shared" si="20"/>
        <v/>
      </c>
      <c r="O115" s="318" t="str">
        <f t="shared" si="21"/>
        <v/>
      </c>
      <c r="P115" s="278" t="str">
        <f t="shared" si="22"/>
        <v/>
      </c>
      <c r="Q115" s="276" t="str">
        <f t="shared" si="23"/>
        <v/>
      </c>
      <c r="R115" s="277" t="str">
        <f t="shared" si="24"/>
        <v/>
      </c>
      <c r="S115" s="278" t="str">
        <f>IF(N115="","",MAX((N115-AE115)*'1045Ad Antrag'!$B$30,0))</f>
        <v/>
      </c>
      <c r="T115" s="279" t="str">
        <f t="shared" si="25"/>
        <v/>
      </c>
      <c r="U115" s="187"/>
      <c r="V115" s="194">
        <f>'1045Bd Stammdaten Mitarb.'!L111</f>
        <v>0</v>
      </c>
      <c r="W115" s="194" t="str">
        <f>'1045Ed Abrechnung'!D115</f>
        <v/>
      </c>
      <c r="X115" s="187">
        <f>IF(AND('1045Bd Stammdaten Mitarb.'!P111="",'1045Bd Stammdaten Mitarb.'!Q111=""),0,'1045Bd Stammdaten Mitarb.'!P111-'1045Bd Stammdaten Mitarb.'!Q111)</f>
        <v>0</v>
      </c>
      <c r="Y115" s="187" t="str">
        <f>IF(OR($C115="",'1045Bd Stammdaten Mitarb.'!M111="",F115="",'1045Bd Stammdaten Mitarb.'!O111="",X115=""),"",'1045Bd Stammdaten Mitarb.'!M111-F115-'1045Bd Stammdaten Mitarb.'!O111-X115)</f>
        <v/>
      </c>
      <c r="Z115" s="150" t="str">
        <f>IF(K115="","",K115 - '1045Bd Stammdaten Mitarb.'!R111)</f>
        <v/>
      </c>
      <c r="AA115" s="150" t="str">
        <f t="shared" si="26"/>
        <v/>
      </c>
      <c r="AB115" s="150" t="str">
        <f t="shared" si="27"/>
        <v/>
      </c>
      <c r="AC115" s="150" t="str">
        <f t="shared" si="28"/>
        <v/>
      </c>
      <c r="AD115" s="150" t="str">
        <f>IF(OR($C115="",K115="",N115=""),"",MAX(O115+'1045Bd Stammdaten Mitarb.'!S111-N115,0))</f>
        <v/>
      </c>
      <c r="AE115" s="150">
        <f>'1045Bd Stammdaten Mitarb.'!S111</f>
        <v>0</v>
      </c>
      <c r="AF115" s="150" t="str">
        <f t="shared" si="29"/>
        <v/>
      </c>
      <c r="AG115" s="159">
        <f>IF('1045Bd Stammdaten Mitarb.'!M111="",0,1)</f>
        <v>0</v>
      </c>
      <c r="AH115" s="179">
        <f t="shared" si="30"/>
        <v>0</v>
      </c>
      <c r="AI115" s="150">
        <f>IF('1045Bd Stammdaten Mitarb.'!M111="",0,'1045Bd Stammdaten Mitarb.'!M111)</f>
        <v>0</v>
      </c>
      <c r="AJ115" s="150">
        <f>IF('1045Bd Stammdaten Mitarb.'!M111="",0,'1045Bd Stammdaten Mitarb.'!O111)</f>
        <v>0</v>
      </c>
      <c r="AK115" s="194">
        <f>IF('1045Bd Stammdaten Mitarb.'!U111&gt;0,AA115,0)</f>
        <v>0</v>
      </c>
      <c r="AL115" s="160">
        <f>IF('1045Bd Stammdaten Mitarb.'!U111&gt;0,'1045Bd Stammdaten Mitarb.'!S111,0)</f>
        <v>0</v>
      </c>
      <c r="AM115" s="150">
        <f>'1045Bd Stammdaten Mitarb.'!M111</f>
        <v>0</v>
      </c>
      <c r="AN115" s="150">
        <f>'1045Bd Stammdaten Mitarb.'!O111</f>
        <v>0</v>
      </c>
      <c r="AO115" s="150">
        <f t="shared" si="31"/>
        <v>0</v>
      </c>
    </row>
    <row r="116" spans="1:41" s="152" customFormat="1" ht="16.899999999999999" customHeight="1">
      <c r="A116" s="191" t="str">
        <f>IF('1045Bd Stammdaten Mitarb.'!A112="","",'1045Bd Stammdaten Mitarb.'!A112)</f>
        <v/>
      </c>
      <c r="B116" s="192" t="str">
        <f>IF('1045Bd Stammdaten Mitarb.'!B112="","",'1045Bd Stammdaten Mitarb.'!B112)</f>
        <v/>
      </c>
      <c r="C116" s="193" t="str">
        <f>IF('1045Bd Stammdaten Mitarb.'!C112="","",'1045Bd Stammdaten Mitarb.'!C112)</f>
        <v/>
      </c>
      <c r="D116" s="277" t="str">
        <f>IF('1045Bd Stammdaten Mitarb.'!AF112="","",IF('1045Bd Stammdaten Mitarb.'!AF112*E116&gt;'1045Ad Antrag'!$B$28,'1045Ad Antrag'!$B$28/E116,'1045Bd Stammdaten Mitarb.'!AF112))</f>
        <v/>
      </c>
      <c r="E116" s="278" t="str">
        <f>IF('1045Bd Stammdaten Mitarb.'!M112="","",'1045Bd Stammdaten Mitarb.'!M112)</f>
        <v/>
      </c>
      <c r="F116" s="273" t="str">
        <f>IF('1045Bd Stammdaten Mitarb.'!N112="","",'1045Bd Stammdaten Mitarb.'!N112)</f>
        <v/>
      </c>
      <c r="G116" s="273" t="str">
        <f>IF('1045Bd Stammdaten Mitarb.'!O112="","",'1045Bd Stammdaten Mitarb.'!O112)</f>
        <v/>
      </c>
      <c r="H116" s="274" t="str">
        <f>IF('1045Bd Stammdaten Mitarb.'!P112="","",'1045Bd Stammdaten Mitarb.'!P112)</f>
        <v/>
      </c>
      <c r="I116" s="275" t="str">
        <f>IF('1045Bd Stammdaten Mitarb.'!Q112="","",'1045Bd Stammdaten Mitarb.'!Q112)</f>
        <v/>
      </c>
      <c r="J116" s="318" t="str">
        <f t="shared" si="17"/>
        <v/>
      </c>
      <c r="K116" s="278" t="str">
        <f t="shared" si="18"/>
        <v/>
      </c>
      <c r="L116" s="276" t="str">
        <f>IF('1045Bd Stammdaten Mitarb.'!R112="","",'1045Bd Stammdaten Mitarb.'!R112)</f>
        <v/>
      </c>
      <c r="M116" s="277" t="str">
        <f t="shared" si="19"/>
        <v/>
      </c>
      <c r="N116" s="319" t="str">
        <f t="shared" si="20"/>
        <v/>
      </c>
      <c r="O116" s="318" t="str">
        <f t="shared" si="21"/>
        <v/>
      </c>
      <c r="P116" s="278" t="str">
        <f t="shared" si="22"/>
        <v/>
      </c>
      <c r="Q116" s="276" t="str">
        <f t="shared" si="23"/>
        <v/>
      </c>
      <c r="R116" s="277" t="str">
        <f t="shared" si="24"/>
        <v/>
      </c>
      <c r="S116" s="278" t="str">
        <f>IF(N116="","",MAX((N116-AE116)*'1045Ad Antrag'!$B$30,0))</f>
        <v/>
      </c>
      <c r="T116" s="279" t="str">
        <f t="shared" si="25"/>
        <v/>
      </c>
      <c r="U116" s="187"/>
      <c r="V116" s="194">
        <f>'1045Bd Stammdaten Mitarb.'!L112</f>
        <v>0</v>
      </c>
      <c r="W116" s="194" t="str">
        <f>'1045Ed Abrechnung'!D116</f>
        <v/>
      </c>
      <c r="X116" s="187">
        <f>IF(AND('1045Bd Stammdaten Mitarb.'!P112="",'1045Bd Stammdaten Mitarb.'!Q112=""),0,'1045Bd Stammdaten Mitarb.'!P112-'1045Bd Stammdaten Mitarb.'!Q112)</f>
        <v>0</v>
      </c>
      <c r="Y116" s="187" t="str">
        <f>IF(OR($C116="",'1045Bd Stammdaten Mitarb.'!M112="",F116="",'1045Bd Stammdaten Mitarb.'!O112="",X116=""),"",'1045Bd Stammdaten Mitarb.'!M112-F116-'1045Bd Stammdaten Mitarb.'!O112-X116)</f>
        <v/>
      </c>
      <c r="Z116" s="150" t="str">
        <f>IF(K116="","",K116 - '1045Bd Stammdaten Mitarb.'!R112)</f>
        <v/>
      </c>
      <c r="AA116" s="150" t="str">
        <f t="shared" si="26"/>
        <v/>
      </c>
      <c r="AB116" s="150" t="str">
        <f t="shared" si="27"/>
        <v/>
      </c>
      <c r="AC116" s="150" t="str">
        <f t="shared" si="28"/>
        <v/>
      </c>
      <c r="AD116" s="150" t="str">
        <f>IF(OR($C116="",K116="",N116=""),"",MAX(O116+'1045Bd Stammdaten Mitarb.'!S112-N116,0))</f>
        <v/>
      </c>
      <c r="AE116" s="150">
        <f>'1045Bd Stammdaten Mitarb.'!S112</f>
        <v>0</v>
      </c>
      <c r="AF116" s="150" t="str">
        <f t="shared" si="29"/>
        <v/>
      </c>
      <c r="AG116" s="159">
        <f>IF('1045Bd Stammdaten Mitarb.'!M112="",0,1)</f>
        <v>0</v>
      </c>
      <c r="AH116" s="179">
        <f t="shared" si="30"/>
        <v>0</v>
      </c>
      <c r="AI116" s="150">
        <f>IF('1045Bd Stammdaten Mitarb.'!M112="",0,'1045Bd Stammdaten Mitarb.'!M112)</f>
        <v>0</v>
      </c>
      <c r="AJ116" s="150">
        <f>IF('1045Bd Stammdaten Mitarb.'!M112="",0,'1045Bd Stammdaten Mitarb.'!O112)</f>
        <v>0</v>
      </c>
      <c r="AK116" s="194">
        <f>IF('1045Bd Stammdaten Mitarb.'!U112&gt;0,AA116,0)</f>
        <v>0</v>
      </c>
      <c r="AL116" s="160">
        <f>IF('1045Bd Stammdaten Mitarb.'!U112&gt;0,'1045Bd Stammdaten Mitarb.'!S112,0)</f>
        <v>0</v>
      </c>
      <c r="AM116" s="150">
        <f>'1045Bd Stammdaten Mitarb.'!M112</f>
        <v>0</v>
      </c>
      <c r="AN116" s="150">
        <f>'1045Bd Stammdaten Mitarb.'!O112</f>
        <v>0</v>
      </c>
      <c r="AO116" s="150">
        <f t="shared" si="31"/>
        <v>0</v>
      </c>
    </row>
    <row r="117" spans="1:41" s="152" customFormat="1" ht="16.899999999999999" customHeight="1">
      <c r="A117" s="191" t="str">
        <f>IF('1045Bd Stammdaten Mitarb.'!A113="","",'1045Bd Stammdaten Mitarb.'!A113)</f>
        <v/>
      </c>
      <c r="B117" s="192" t="str">
        <f>IF('1045Bd Stammdaten Mitarb.'!B113="","",'1045Bd Stammdaten Mitarb.'!B113)</f>
        <v/>
      </c>
      <c r="C117" s="193" t="str">
        <f>IF('1045Bd Stammdaten Mitarb.'!C113="","",'1045Bd Stammdaten Mitarb.'!C113)</f>
        <v/>
      </c>
      <c r="D117" s="277" t="str">
        <f>IF('1045Bd Stammdaten Mitarb.'!AF113="","",IF('1045Bd Stammdaten Mitarb.'!AF113*E117&gt;'1045Ad Antrag'!$B$28,'1045Ad Antrag'!$B$28/E117,'1045Bd Stammdaten Mitarb.'!AF113))</f>
        <v/>
      </c>
      <c r="E117" s="278" t="str">
        <f>IF('1045Bd Stammdaten Mitarb.'!M113="","",'1045Bd Stammdaten Mitarb.'!M113)</f>
        <v/>
      </c>
      <c r="F117" s="273" t="str">
        <f>IF('1045Bd Stammdaten Mitarb.'!N113="","",'1045Bd Stammdaten Mitarb.'!N113)</f>
        <v/>
      </c>
      <c r="G117" s="273" t="str">
        <f>IF('1045Bd Stammdaten Mitarb.'!O113="","",'1045Bd Stammdaten Mitarb.'!O113)</f>
        <v/>
      </c>
      <c r="H117" s="274" t="str">
        <f>IF('1045Bd Stammdaten Mitarb.'!P113="","",'1045Bd Stammdaten Mitarb.'!P113)</f>
        <v/>
      </c>
      <c r="I117" s="275" t="str">
        <f>IF('1045Bd Stammdaten Mitarb.'!Q113="","",'1045Bd Stammdaten Mitarb.'!Q113)</f>
        <v/>
      </c>
      <c r="J117" s="318" t="str">
        <f t="shared" si="17"/>
        <v/>
      </c>
      <c r="K117" s="278" t="str">
        <f t="shared" si="18"/>
        <v/>
      </c>
      <c r="L117" s="276" t="str">
        <f>IF('1045Bd Stammdaten Mitarb.'!R113="","",'1045Bd Stammdaten Mitarb.'!R113)</f>
        <v/>
      </c>
      <c r="M117" s="277" t="str">
        <f t="shared" si="19"/>
        <v/>
      </c>
      <c r="N117" s="319" t="str">
        <f t="shared" si="20"/>
        <v/>
      </c>
      <c r="O117" s="318" t="str">
        <f t="shared" si="21"/>
        <v/>
      </c>
      <c r="P117" s="278" t="str">
        <f t="shared" si="22"/>
        <v/>
      </c>
      <c r="Q117" s="276" t="str">
        <f t="shared" si="23"/>
        <v/>
      </c>
      <c r="R117" s="277" t="str">
        <f t="shared" si="24"/>
        <v/>
      </c>
      <c r="S117" s="278" t="str">
        <f>IF(N117="","",MAX((N117-AE117)*'1045Ad Antrag'!$B$30,0))</f>
        <v/>
      </c>
      <c r="T117" s="279" t="str">
        <f t="shared" si="25"/>
        <v/>
      </c>
      <c r="U117" s="187"/>
      <c r="V117" s="194">
        <f>'1045Bd Stammdaten Mitarb.'!L113</f>
        <v>0</v>
      </c>
      <c r="W117" s="194" t="str">
        <f>'1045Ed Abrechnung'!D117</f>
        <v/>
      </c>
      <c r="X117" s="187">
        <f>IF(AND('1045Bd Stammdaten Mitarb.'!P113="",'1045Bd Stammdaten Mitarb.'!Q113=""),0,'1045Bd Stammdaten Mitarb.'!P113-'1045Bd Stammdaten Mitarb.'!Q113)</f>
        <v>0</v>
      </c>
      <c r="Y117" s="187" t="str">
        <f>IF(OR($C117="",'1045Bd Stammdaten Mitarb.'!M113="",F117="",'1045Bd Stammdaten Mitarb.'!O113="",X117=""),"",'1045Bd Stammdaten Mitarb.'!M113-F117-'1045Bd Stammdaten Mitarb.'!O113-X117)</f>
        <v/>
      </c>
      <c r="Z117" s="150" t="str">
        <f>IF(K117="","",K117 - '1045Bd Stammdaten Mitarb.'!R113)</f>
        <v/>
      </c>
      <c r="AA117" s="150" t="str">
        <f t="shared" si="26"/>
        <v/>
      </c>
      <c r="AB117" s="150" t="str">
        <f t="shared" si="27"/>
        <v/>
      </c>
      <c r="AC117" s="150" t="str">
        <f t="shared" si="28"/>
        <v/>
      </c>
      <c r="AD117" s="150" t="str">
        <f>IF(OR($C117="",K117="",N117=""),"",MAX(O117+'1045Bd Stammdaten Mitarb.'!S113-N117,0))</f>
        <v/>
      </c>
      <c r="AE117" s="150">
        <f>'1045Bd Stammdaten Mitarb.'!S113</f>
        <v>0</v>
      </c>
      <c r="AF117" s="150" t="str">
        <f t="shared" si="29"/>
        <v/>
      </c>
      <c r="AG117" s="159">
        <f>IF('1045Bd Stammdaten Mitarb.'!M113="",0,1)</f>
        <v>0</v>
      </c>
      <c r="AH117" s="179">
        <f t="shared" si="30"/>
        <v>0</v>
      </c>
      <c r="AI117" s="150">
        <f>IF('1045Bd Stammdaten Mitarb.'!M113="",0,'1045Bd Stammdaten Mitarb.'!M113)</f>
        <v>0</v>
      </c>
      <c r="AJ117" s="150">
        <f>IF('1045Bd Stammdaten Mitarb.'!M113="",0,'1045Bd Stammdaten Mitarb.'!O113)</f>
        <v>0</v>
      </c>
      <c r="AK117" s="194">
        <f>IF('1045Bd Stammdaten Mitarb.'!U113&gt;0,AA117,0)</f>
        <v>0</v>
      </c>
      <c r="AL117" s="160">
        <f>IF('1045Bd Stammdaten Mitarb.'!U113&gt;0,'1045Bd Stammdaten Mitarb.'!S113,0)</f>
        <v>0</v>
      </c>
      <c r="AM117" s="150">
        <f>'1045Bd Stammdaten Mitarb.'!M113</f>
        <v>0</v>
      </c>
      <c r="AN117" s="150">
        <f>'1045Bd Stammdaten Mitarb.'!O113</f>
        <v>0</v>
      </c>
      <c r="AO117" s="150">
        <f t="shared" si="31"/>
        <v>0</v>
      </c>
    </row>
    <row r="118" spans="1:41" s="152" customFormat="1" ht="16.899999999999999" customHeight="1">
      <c r="A118" s="191" t="str">
        <f>IF('1045Bd Stammdaten Mitarb.'!A114="","",'1045Bd Stammdaten Mitarb.'!A114)</f>
        <v/>
      </c>
      <c r="B118" s="192" t="str">
        <f>IF('1045Bd Stammdaten Mitarb.'!B114="","",'1045Bd Stammdaten Mitarb.'!B114)</f>
        <v/>
      </c>
      <c r="C118" s="193" t="str">
        <f>IF('1045Bd Stammdaten Mitarb.'!C114="","",'1045Bd Stammdaten Mitarb.'!C114)</f>
        <v/>
      </c>
      <c r="D118" s="277" t="str">
        <f>IF('1045Bd Stammdaten Mitarb.'!AF114="","",IF('1045Bd Stammdaten Mitarb.'!AF114*E118&gt;'1045Ad Antrag'!$B$28,'1045Ad Antrag'!$B$28/E118,'1045Bd Stammdaten Mitarb.'!AF114))</f>
        <v/>
      </c>
      <c r="E118" s="278" t="str">
        <f>IF('1045Bd Stammdaten Mitarb.'!M114="","",'1045Bd Stammdaten Mitarb.'!M114)</f>
        <v/>
      </c>
      <c r="F118" s="273" t="str">
        <f>IF('1045Bd Stammdaten Mitarb.'!N114="","",'1045Bd Stammdaten Mitarb.'!N114)</f>
        <v/>
      </c>
      <c r="G118" s="273" t="str">
        <f>IF('1045Bd Stammdaten Mitarb.'!O114="","",'1045Bd Stammdaten Mitarb.'!O114)</f>
        <v/>
      </c>
      <c r="H118" s="274" t="str">
        <f>IF('1045Bd Stammdaten Mitarb.'!P114="","",'1045Bd Stammdaten Mitarb.'!P114)</f>
        <v/>
      </c>
      <c r="I118" s="275" t="str">
        <f>IF('1045Bd Stammdaten Mitarb.'!Q114="","",'1045Bd Stammdaten Mitarb.'!Q114)</f>
        <v/>
      </c>
      <c r="J118" s="318" t="str">
        <f t="shared" si="17"/>
        <v/>
      </c>
      <c r="K118" s="278" t="str">
        <f t="shared" si="18"/>
        <v/>
      </c>
      <c r="L118" s="276" t="str">
        <f>IF('1045Bd Stammdaten Mitarb.'!R114="","",'1045Bd Stammdaten Mitarb.'!R114)</f>
        <v/>
      </c>
      <c r="M118" s="277" t="str">
        <f t="shared" si="19"/>
        <v/>
      </c>
      <c r="N118" s="319" t="str">
        <f t="shared" si="20"/>
        <v/>
      </c>
      <c r="O118" s="318" t="str">
        <f t="shared" si="21"/>
        <v/>
      </c>
      <c r="P118" s="278" t="str">
        <f t="shared" si="22"/>
        <v/>
      </c>
      <c r="Q118" s="276" t="str">
        <f t="shared" si="23"/>
        <v/>
      </c>
      <c r="R118" s="277" t="str">
        <f t="shared" si="24"/>
        <v/>
      </c>
      <c r="S118" s="278" t="str">
        <f>IF(N118="","",MAX((N118-AE118)*'1045Ad Antrag'!$B$30,0))</f>
        <v/>
      </c>
      <c r="T118" s="279" t="str">
        <f t="shared" si="25"/>
        <v/>
      </c>
      <c r="U118" s="187"/>
      <c r="V118" s="194">
        <f>'1045Bd Stammdaten Mitarb.'!L114</f>
        <v>0</v>
      </c>
      <c r="W118" s="194" t="str">
        <f>'1045Ed Abrechnung'!D118</f>
        <v/>
      </c>
      <c r="X118" s="187">
        <f>IF(AND('1045Bd Stammdaten Mitarb.'!P114="",'1045Bd Stammdaten Mitarb.'!Q114=""),0,'1045Bd Stammdaten Mitarb.'!P114-'1045Bd Stammdaten Mitarb.'!Q114)</f>
        <v>0</v>
      </c>
      <c r="Y118" s="187" t="str">
        <f>IF(OR($C118="",'1045Bd Stammdaten Mitarb.'!M114="",F118="",'1045Bd Stammdaten Mitarb.'!O114="",X118=""),"",'1045Bd Stammdaten Mitarb.'!M114-F118-'1045Bd Stammdaten Mitarb.'!O114-X118)</f>
        <v/>
      </c>
      <c r="Z118" s="150" t="str">
        <f>IF(K118="","",K118 - '1045Bd Stammdaten Mitarb.'!R114)</f>
        <v/>
      </c>
      <c r="AA118" s="150" t="str">
        <f t="shared" si="26"/>
        <v/>
      </c>
      <c r="AB118" s="150" t="str">
        <f t="shared" si="27"/>
        <v/>
      </c>
      <c r="AC118" s="150" t="str">
        <f t="shared" si="28"/>
        <v/>
      </c>
      <c r="AD118" s="150" t="str">
        <f>IF(OR($C118="",K118="",N118=""),"",MAX(O118+'1045Bd Stammdaten Mitarb.'!S114-N118,0))</f>
        <v/>
      </c>
      <c r="AE118" s="150">
        <f>'1045Bd Stammdaten Mitarb.'!S114</f>
        <v>0</v>
      </c>
      <c r="AF118" s="150" t="str">
        <f t="shared" si="29"/>
        <v/>
      </c>
      <c r="AG118" s="159">
        <f>IF('1045Bd Stammdaten Mitarb.'!M114="",0,1)</f>
        <v>0</v>
      </c>
      <c r="AH118" s="179">
        <f t="shared" si="30"/>
        <v>0</v>
      </c>
      <c r="AI118" s="150">
        <f>IF('1045Bd Stammdaten Mitarb.'!M114="",0,'1045Bd Stammdaten Mitarb.'!M114)</f>
        <v>0</v>
      </c>
      <c r="AJ118" s="150">
        <f>IF('1045Bd Stammdaten Mitarb.'!M114="",0,'1045Bd Stammdaten Mitarb.'!O114)</f>
        <v>0</v>
      </c>
      <c r="AK118" s="194">
        <f>IF('1045Bd Stammdaten Mitarb.'!U114&gt;0,AA118,0)</f>
        <v>0</v>
      </c>
      <c r="AL118" s="160">
        <f>IF('1045Bd Stammdaten Mitarb.'!U114&gt;0,'1045Bd Stammdaten Mitarb.'!S114,0)</f>
        <v>0</v>
      </c>
      <c r="AM118" s="150">
        <f>'1045Bd Stammdaten Mitarb.'!M114</f>
        <v>0</v>
      </c>
      <c r="AN118" s="150">
        <f>'1045Bd Stammdaten Mitarb.'!O114</f>
        <v>0</v>
      </c>
      <c r="AO118" s="150">
        <f t="shared" si="31"/>
        <v>0</v>
      </c>
    </row>
    <row r="119" spans="1:41" s="152" customFormat="1" ht="16.899999999999999" customHeight="1">
      <c r="A119" s="191" t="str">
        <f>IF('1045Bd Stammdaten Mitarb.'!A115="","",'1045Bd Stammdaten Mitarb.'!A115)</f>
        <v/>
      </c>
      <c r="B119" s="192" t="str">
        <f>IF('1045Bd Stammdaten Mitarb.'!B115="","",'1045Bd Stammdaten Mitarb.'!B115)</f>
        <v/>
      </c>
      <c r="C119" s="193" t="str">
        <f>IF('1045Bd Stammdaten Mitarb.'!C115="","",'1045Bd Stammdaten Mitarb.'!C115)</f>
        <v/>
      </c>
      <c r="D119" s="277" t="str">
        <f>IF('1045Bd Stammdaten Mitarb.'!AF115="","",IF('1045Bd Stammdaten Mitarb.'!AF115*E119&gt;'1045Ad Antrag'!$B$28,'1045Ad Antrag'!$B$28/E119,'1045Bd Stammdaten Mitarb.'!AF115))</f>
        <v/>
      </c>
      <c r="E119" s="278" t="str">
        <f>IF('1045Bd Stammdaten Mitarb.'!M115="","",'1045Bd Stammdaten Mitarb.'!M115)</f>
        <v/>
      </c>
      <c r="F119" s="273" t="str">
        <f>IF('1045Bd Stammdaten Mitarb.'!N115="","",'1045Bd Stammdaten Mitarb.'!N115)</f>
        <v/>
      </c>
      <c r="G119" s="273" t="str">
        <f>IF('1045Bd Stammdaten Mitarb.'!O115="","",'1045Bd Stammdaten Mitarb.'!O115)</f>
        <v/>
      </c>
      <c r="H119" s="274" t="str">
        <f>IF('1045Bd Stammdaten Mitarb.'!P115="","",'1045Bd Stammdaten Mitarb.'!P115)</f>
        <v/>
      </c>
      <c r="I119" s="275" t="str">
        <f>IF('1045Bd Stammdaten Mitarb.'!Q115="","",'1045Bd Stammdaten Mitarb.'!Q115)</f>
        <v/>
      </c>
      <c r="J119" s="318" t="str">
        <f t="shared" si="17"/>
        <v/>
      </c>
      <c r="K119" s="278" t="str">
        <f t="shared" si="18"/>
        <v/>
      </c>
      <c r="L119" s="276" t="str">
        <f>IF('1045Bd Stammdaten Mitarb.'!R115="","",'1045Bd Stammdaten Mitarb.'!R115)</f>
        <v/>
      </c>
      <c r="M119" s="277" t="str">
        <f t="shared" si="19"/>
        <v/>
      </c>
      <c r="N119" s="319" t="str">
        <f t="shared" si="20"/>
        <v/>
      </c>
      <c r="O119" s="318" t="str">
        <f t="shared" si="21"/>
        <v/>
      </c>
      <c r="P119" s="278" t="str">
        <f t="shared" si="22"/>
        <v/>
      </c>
      <c r="Q119" s="276" t="str">
        <f t="shared" si="23"/>
        <v/>
      </c>
      <c r="R119" s="277" t="str">
        <f t="shared" si="24"/>
        <v/>
      </c>
      <c r="S119" s="278" t="str">
        <f>IF(N119="","",MAX((N119-AE119)*'1045Ad Antrag'!$B$30,0))</f>
        <v/>
      </c>
      <c r="T119" s="279" t="str">
        <f t="shared" si="25"/>
        <v/>
      </c>
      <c r="U119" s="187"/>
      <c r="V119" s="194">
        <f>'1045Bd Stammdaten Mitarb.'!L115</f>
        <v>0</v>
      </c>
      <c r="W119" s="194" t="str">
        <f>'1045Ed Abrechnung'!D119</f>
        <v/>
      </c>
      <c r="X119" s="187">
        <f>IF(AND('1045Bd Stammdaten Mitarb.'!P115="",'1045Bd Stammdaten Mitarb.'!Q115=""),0,'1045Bd Stammdaten Mitarb.'!P115-'1045Bd Stammdaten Mitarb.'!Q115)</f>
        <v>0</v>
      </c>
      <c r="Y119" s="187" t="str">
        <f>IF(OR($C119="",'1045Bd Stammdaten Mitarb.'!M115="",F119="",'1045Bd Stammdaten Mitarb.'!O115="",X119=""),"",'1045Bd Stammdaten Mitarb.'!M115-F119-'1045Bd Stammdaten Mitarb.'!O115-X119)</f>
        <v/>
      </c>
      <c r="Z119" s="150" t="str">
        <f>IF(K119="","",K119 - '1045Bd Stammdaten Mitarb.'!R115)</f>
        <v/>
      </c>
      <c r="AA119" s="150" t="str">
        <f t="shared" si="26"/>
        <v/>
      </c>
      <c r="AB119" s="150" t="str">
        <f t="shared" si="27"/>
        <v/>
      </c>
      <c r="AC119" s="150" t="str">
        <f t="shared" si="28"/>
        <v/>
      </c>
      <c r="AD119" s="150" t="str">
        <f>IF(OR($C119="",K119="",N119=""),"",MAX(O119+'1045Bd Stammdaten Mitarb.'!S115-N119,0))</f>
        <v/>
      </c>
      <c r="AE119" s="150">
        <f>'1045Bd Stammdaten Mitarb.'!S115</f>
        <v>0</v>
      </c>
      <c r="AF119" s="150" t="str">
        <f t="shared" si="29"/>
        <v/>
      </c>
      <c r="AG119" s="159">
        <f>IF('1045Bd Stammdaten Mitarb.'!M115="",0,1)</f>
        <v>0</v>
      </c>
      <c r="AH119" s="179">
        <f t="shared" si="30"/>
        <v>0</v>
      </c>
      <c r="AI119" s="150">
        <f>IF('1045Bd Stammdaten Mitarb.'!M115="",0,'1045Bd Stammdaten Mitarb.'!M115)</f>
        <v>0</v>
      </c>
      <c r="AJ119" s="150">
        <f>IF('1045Bd Stammdaten Mitarb.'!M115="",0,'1045Bd Stammdaten Mitarb.'!O115)</f>
        <v>0</v>
      </c>
      <c r="AK119" s="194">
        <f>IF('1045Bd Stammdaten Mitarb.'!U115&gt;0,AA119,0)</f>
        <v>0</v>
      </c>
      <c r="AL119" s="160">
        <f>IF('1045Bd Stammdaten Mitarb.'!U115&gt;0,'1045Bd Stammdaten Mitarb.'!S115,0)</f>
        <v>0</v>
      </c>
      <c r="AM119" s="150">
        <f>'1045Bd Stammdaten Mitarb.'!M115</f>
        <v>0</v>
      </c>
      <c r="AN119" s="150">
        <f>'1045Bd Stammdaten Mitarb.'!O115</f>
        <v>0</v>
      </c>
      <c r="AO119" s="150">
        <f t="shared" si="31"/>
        <v>0</v>
      </c>
    </row>
    <row r="120" spans="1:41" s="152" customFormat="1" ht="16.899999999999999" customHeight="1">
      <c r="A120" s="191" t="str">
        <f>IF('1045Bd Stammdaten Mitarb.'!A116="","",'1045Bd Stammdaten Mitarb.'!A116)</f>
        <v/>
      </c>
      <c r="B120" s="192" t="str">
        <f>IF('1045Bd Stammdaten Mitarb.'!B116="","",'1045Bd Stammdaten Mitarb.'!B116)</f>
        <v/>
      </c>
      <c r="C120" s="193" t="str">
        <f>IF('1045Bd Stammdaten Mitarb.'!C116="","",'1045Bd Stammdaten Mitarb.'!C116)</f>
        <v/>
      </c>
      <c r="D120" s="277" t="str">
        <f>IF('1045Bd Stammdaten Mitarb.'!AF116="","",IF('1045Bd Stammdaten Mitarb.'!AF116*E120&gt;'1045Ad Antrag'!$B$28,'1045Ad Antrag'!$B$28/E120,'1045Bd Stammdaten Mitarb.'!AF116))</f>
        <v/>
      </c>
      <c r="E120" s="278" t="str">
        <f>IF('1045Bd Stammdaten Mitarb.'!M116="","",'1045Bd Stammdaten Mitarb.'!M116)</f>
        <v/>
      </c>
      <c r="F120" s="273" t="str">
        <f>IF('1045Bd Stammdaten Mitarb.'!N116="","",'1045Bd Stammdaten Mitarb.'!N116)</f>
        <v/>
      </c>
      <c r="G120" s="273" t="str">
        <f>IF('1045Bd Stammdaten Mitarb.'!O116="","",'1045Bd Stammdaten Mitarb.'!O116)</f>
        <v/>
      </c>
      <c r="H120" s="274" t="str">
        <f>IF('1045Bd Stammdaten Mitarb.'!P116="","",'1045Bd Stammdaten Mitarb.'!P116)</f>
        <v/>
      </c>
      <c r="I120" s="275" t="str">
        <f>IF('1045Bd Stammdaten Mitarb.'!Q116="","",'1045Bd Stammdaten Mitarb.'!Q116)</f>
        <v/>
      </c>
      <c r="J120" s="318" t="str">
        <f t="shared" si="17"/>
        <v/>
      </c>
      <c r="K120" s="278" t="str">
        <f t="shared" si="18"/>
        <v/>
      </c>
      <c r="L120" s="276" t="str">
        <f>IF('1045Bd Stammdaten Mitarb.'!R116="","",'1045Bd Stammdaten Mitarb.'!R116)</f>
        <v/>
      </c>
      <c r="M120" s="277" t="str">
        <f t="shared" si="19"/>
        <v/>
      </c>
      <c r="N120" s="319" t="str">
        <f t="shared" si="20"/>
        <v/>
      </c>
      <c r="O120" s="318" t="str">
        <f t="shared" si="21"/>
        <v/>
      </c>
      <c r="P120" s="278" t="str">
        <f t="shared" si="22"/>
        <v/>
      </c>
      <c r="Q120" s="276" t="str">
        <f t="shared" si="23"/>
        <v/>
      </c>
      <c r="R120" s="277" t="str">
        <f t="shared" si="24"/>
        <v/>
      </c>
      <c r="S120" s="278" t="str">
        <f>IF(N120="","",MAX((N120-AE120)*'1045Ad Antrag'!$B$30,0))</f>
        <v/>
      </c>
      <c r="T120" s="279" t="str">
        <f t="shared" si="25"/>
        <v/>
      </c>
      <c r="U120" s="187"/>
      <c r="V120" s="194">
        <f>'1045Bd Stammdaten Mitarb.'!L116</f>
        <v>0</v>
      </c>
      <c r="W120" s="194" t="str">
        <f>'1045Ed Abrechnung'!D120</f>
        <v/>
      </c>
      <c r="X120" s="187">
        <f>IF(AND('1045Bd Stammdaten Mitarb.'!P116="",'1045Bd Stammdaten Mitarb.'!Q116=""),0,'1045Bd Stammdaten Mitarb.'!P116-'1045Bd Stammdaten Mitarb.'!Q116)</f>
        <v>0</v>
      </c>
      <c r="Y120" s="187" t="str">
        <f>IF(OR($C120="",'1045Bd Stammdaten Mitarb.'!M116="",F120="",'1045Bd Stammdaten Mitarb.'!O116="",X120=""),"",'1045Bd Stammdaten Mitarb.'!M116-F120-'1045Bd Stammdaten Mitarb.'!O116-X120)</f>
        <v/>
      </c>
      <c r="Z120" s="150" t="str">
        <f>IF(K120="","",K120 - '1045Bd Stammdaten Mitarb.'!R116)</f>
        <v/>
      </c>
      <c r="AA120" s="150" t="str">
        <f t="shared" si="26"/>
        <v/>
      </c>
      <c r="AB120" s="150" t="str">
        <f t="shared" si="27"/>
        <v/>
      </c>
      <c r="AC120" s="150" t="str">
        <f t="shared" si="28"/>
        <v/>
      </c>
      <c r="AD120" s="150" t="str">
        <f>IF(OR($C120="",K120="",N120=""),"",MAX(O120+'1045Bd Stammdaten Mitarb.'!S116-N120,0))</f>
        <v/>
      </c>
      <c r="AE120" s="150">
        <f>'1045Bd Stammdaten Mitarb.'!S116</f>
        <v>0</v>
      </c>
      <c r="AF120" s="150" t="str">
        <f t="shared" si="29"/>
        <v/>
      </c>
      <c r="AG120" s="159">
        <f>IF('1045Bd Stammdaten Mitarb.'!M116="",0,1)</f>
        <v>0</v>
      </c>
      <c r="AH120" s="179">
        <f t="shared" si="30"/>
        <v>0</v>
      </c>
      <c r="AI120" s="150">
        <f>IF('1045Bd Stammdaten Mitarb.'!M116="",0,'1045Bd Stammdaten Mitarb.'!M116)</f>
        <v>0</v>
      </c>
      <c r="AJ120" s="150">
        <f>IF('1045Bd Stammdaten Mitarb.'!M116="",0,'1045Bd Stammdaten Mitarb.'!O116)</f>
        <v>0</v>
      </c>
      <c r="AK120" s="194">
        <f>IF('1045Bd Stammdaten Mitarb.'!U116&gt;0,AA120,0)</f>
        <v>0</v>
      </c>
      <c r="AL120" s="160">
        <f>IF('1045Bd Stammdaten Mitarb.'!U116&gt;0,'1045Bd Stammdaten Mitarb.'!S116,0)</f>
        <v>0</v>
      </c>
      <c r="AM120" s="150">
        <f>'1045Bd Stammdaten Mitarb.'!M116</f>
        <v>0</v>
      </c>
      <c r="AN120" s="150">
        <f>'1045Bd Stammdaten Mitarb.'!O116</f>
        <v>0</v>
      </c>
      <c r="AO120" s="150">
        <f t="shared" si="31"/>
        <v>0</v>
      </c>
    </row>
    <row r="121" spans="1:41" s="152" customFormat="1" ht="16.899999999999999" customHeight="1">
      <c r="A121" s="191" t="str">
        <f>IF('1045Bd Stammdaten Mitarb.'!A117="","",'1045Bd Stammdaten Mitarb.'!A117)</f>
        <v/>
      </c>
      <c r="B121" s="192" t="str">
        <f>IF('1045Bd Stammdaten Mitarb.'!B117="","",'1045Bd Stammdaten Mitarb.'!B117)</f>
        <v/>
      </c>
      <c r="C121" s="193" t="str">
        <f>IF('1045Bd Stammdaten Mitarb.'!C117="","",'1045Bd Stammdaten Mitarb.'!C117)</f>
        <v/>
      </c>
      <c r="D121" s="277" t="str">
        <f>IF('1045Bd Stammdaten Mitarb.'!AF117="","",IF('1045Bd Stammdaten Mitarb.'!AF117*E121&gt;'1045Ad Antrag'!$B$28,'1045Ad Antrag'!$B$28/E121,'1045Bd Stammdaten Mitarb.'!AF117))</f>
        <v/>
      </c>
      <c r="E121" s="278" t="str">
        <f>IF('1045Bd Stammdaten Mitarb.'!M117="","",'1045Bd Stammdaten Mitarb.'!M117)</f>
        <v/>
      </c>
      <c r="F121" s="273" t="str">
        <f>IF('1045Bd Stammdaten Mitarb.'!N117="","",'1045Bd Stammdaten Mitarb.'!N117)</f>
        <v/>
      </c>
      <c r="G121" s="273" t="str">
        <f>IF('1045Bd Stammdaten Mitarb.'!O117="","",'1045Bd Stammdaten Mitarb.'!O117)</f>
        <v/>
      </c>
      <c r="H121" s="274" t="str">
        <f>IF('1045Bd Stammdaten Mitarb.'!P117="","",'1045Bd Stammdaten Mitarb.'!P117)</f>
        <v/>
      </c>
      <c r="I121" s="275" t="str">
        <f>IF('1045Bd Stammdaten Mitarb.'!Q117="","",'1045Bd Stammdaten Mitarb.'!Q117)</f>
        <v/>
      </c>
      <c r="J121" s="318" t="str">
        <f t="shared" si="17"/>
        <v/>
      </c>
      <c r="K121" s="278" t="str">
        <f t="shared" si="18"/>
        <v/>
      </c>
      <c r="L121" s="276" t="str">
        <f>IF('1045Bd Stammdaten Mitarb.'!R117="","",'1045Bd Stammdaten Mitarb.'!R117)</f>
        <v/>
      </c>
      <c r="M121" s="277" t="str">
        <f t="shared" si="19"/>
        <v/>
      </c>
      <c r="N121" s="319" t="str">
        <f t="shared" si="20"/>
        <v/>
      </c>
      <c r="O121" s="318" t="str">
        <f t="shared" si="21"/>
        <v/>
      </c>
      <c r="P121" s="278" t="str">
        <f t="shared" si="22"/>
        <v/>
      </c>
      <c r="Q121" s="276" t="str">
        <f t="shared" si="23"/>
        <v/>
      </c>
      <c r="R121" s="277" t="str">
        <f t="shared" si="24"/>
        <v/>
      </c>
      <c r="S121" s="278" t="str">
        <f>IF(N121="","",MAX((N121-AE121)*'1045Ad Antrag'!$B$30,0))</f>
        <v/>
      </c>
      <c r="T121" s="279" t="str">
        <f t="shared" si="25"/>
        <v/>
      </c>
      <c r="U121" s="187"/>
      <c r="V121" s="194">
        <f>'1045Bd Stammdaten Mitarb.'!L117</f>
        <v>0</v>
      </c>
      <c r="W121" s="194" t="str">
        <f>'1045Ed Abrechnung'!D121</f>
        <v/>
      </c>
      <c r="X121" s="187">
        <f>IF(AND('1045Bd Stammdaten Mitarb.'!P117="",'1045Bd Stammdaten Mitarb.'!Q117=""),0,'1045Bd Stammdaten Mitarb.'!P117-'1045Bd Stammdaten Mitarb.'!Q117)</f>
        <v>0</v>
      </c>
      <c r="Y121" s="187" t="str">
        <f>IF(OR($C121="",'1045Bd Stammdaten Mitarb.'!M117="",F121="",'1045Bd Stammdaten Mitarb.'!O117="",X121=""),"",'1045Bd Stammdaten Mitarb.'!M117-F121-'1045Bd Stammdaten Mitarb.'!O117-X121)</f>
        <v/>
      </c>
      <c r="Z121" s="150" t="str">
        <f>IF(K121="","",K121 - '1045Bd Stammdaten Mitarb.'!R117)</f>
        <v/>
      </c>
      <c r="AA121" s="150" t="str">
        <f t="shared" si="26"/>
        <v/>
      </c>
      <c r="AB121" s="150" t="str">
        <f t="shared" si="27"/>
        <v/>
      </c>
      <c r="AC121" s="150" t="str">
        <f t="shared" si="28"/>
        <v/>
      </c>
      <c r="AD121" s="150" t="str">
        <f>IF(OR($C121="",K121="",N121=""),"",MAX(O121+'1045Bd Stammdaten Mitarb.'!S117-N121,0))</f>
        <v/>
      </c>
      <c r="AE121" s="150">
        <f>'1045Bd Stammdaten Mitarb.'!S117</f>
        <v>0</v>
      </c>
      <c r="AF121" s="150" t="str">
        <f t="shared" si="29"/>
        <v/>
      </c>
      <c r="AG121" s="159">
        <f>IF('1045Bd Stammdaten Mitarb.'!M117="",0,1)</f>
        <v>0</v>
      </c>
      <c r="AH121" s="179">
        <f t="shared" si="30"/>
        <v>0</v>
      </c>
      <c r="AI121" s="150">
        <f>IF('1045Bd Stammdaten Mitarb.'!M117="",0,'1045Bd Stammdaten Mitarb.'!M117)</f>
        <v>0</v>
      </c>
      <c r="AJ121" s="150">
        <f>IF('1045Bd Stammdaten Mitarb.'!M117="",0,'1045Bd Stammdaten Mitarb.'!O117)</f>
        <v>0</v>
      </c>
      <c r="AK121" s="194">
        <f>IF('1045Bd Stammdaten Mitarb.'!U117&gt;0,AA121,0)</f>
        <v>0</v>
      </c>
      <c r="AL121" s="160">
        <f>IF('1045Bd Stammdaten Mitarb.'!U117&gt;0,'1045Bd Stammdaten Mitarb.'!S117,0)</f>
        <v>0</v>
      </c>
      <c r="AM121" s="150">
        <f>'1045Bd Stammdaten Mitarb.'!M117</f>
        <v>0</v>
      </c>
      <c r="AN121" s="150">
        <f>'1045Bd Stammdaten Mitarb.'!O117</f>
        <v>0</v>
      </c>
      <c r="AO121" s="150">
        <f t="shared" si="31"/>
        <v>0</v>
      </c>
    </row>
    <row r="122" spans="1:41" s="152" customFormat="1" ht="16.899999999999999" customHeight="1">
      <c r="A122" s="191" t="str">
        <f>IF('1045Bd Stammdaten Mitarb.'!A118="","",'1045Bd Stammdaten Mitarb.'!A118)</f>
        <v/>
      </c>
      <c r="B122" s="192" t="str">
        <f>IF('1045Bd Stammdaten Mitarb.'!B118="","",'1045Bd Stammdaten Mitarb.'!B118)</f>
        <v/>
      </c>
      <c r="C122" s="193" t="str">
        <f>IF('1045Bd Stammdaten Mitarb.'!C118="","",'1045Bd Stammdaten Mitarb.'!C118)</f>
        <v/>
      </c>
      <c r="D122" s="277" t="str">
        <f>IF('1045Bd Stammdaten Mitarb.'!AF118="","",IF('1045Bd Stammdaten Mitarb.'!AF118*E122&gt;'1045Ad Antrag'!$B$28,'1045Ad Antrag'!$B$28/E122,'1045Bd Stammdaten Mitarb.'!AF118))</f>
        <v/>
      </c>
      <c r="E122" s="278" t="str">
        <f>IF('1045Bd Stammdaten Mitarb.'!M118="","",'1045Bd Stammdaten Mitarb.'!M118)</f>
        <v/>
      </c>
      <c r="F122" s="273" t="str">
        <f>IF('1045Bd Stammdaten Mitarb.'!N118="","",'1045Bd Stammdaten Mitarb.'!N118)</f>
        <v/>
      </c>
      <c r="G122" s="273" t="str">
        <f>IF('1045Bd Stammdaten Mitarb.'!O118="","",'1045Bd Stammdaten Mitarb.'!O118)</f>
        <v/>
      </c>
      <c r="H122" s="274" t="str">
        <f>IF('1045Bd Stammdaten Mitarb.'!P118="","",'1045Bd Stammdaten Mitarb.'!P118)</f>
        <v/>
      </c>
      <c r="I122" s="275" t="str">
        <f>IF('1045Bd Stammdaten Mitarb.'!Q118="","",'1045Bd Stammdaten Mitarb.'!Q118)</f>
        <v/>
      </c>
      <c r="J122" s="318" t="str">
        <f t="shared" si="17"/>
        <v/>
      </c>
      <c r="K122" s="278" t="str">
        <f t="shared" si="18"/>
        <v/>
      </c>
      <c r="L122" s="276" t="str">
        <f>IF('1045Bd Stammdaten Mitarb.'!R118="","",'1045Bd Stammdaten Mitarb.'!R118)</f>
        <v/>
      </c>
      <c r="M122" s="277" t="str">
        <f t="shared" si="19"/>
        <v/>
      </c>
      <c r="N122" s="319" t="str">
        <f t="shared" si="20"/>
        <v/>
      </c>
      <c r="O122" s="318" t="str">
        <f t="shared" si="21"/>
        <v/>
      </c>
      <c r="P122" s="278" t="str">
        <f t="shared" si="22"/>
        <v/>
      </c>
      <c r="Q122" s="276" t="str">
        <f t="shared" si="23"/>
        <v/>
      </c>
      <c r="R122" s="277" t="str">
        <f t="shared" si="24"/>
        <v/>
      </c>
      <c r="S122" s="278" t="str">
        <f>IF(N122="","",MAX((N122-AE122)*'1045Ad Antrag'!$B$30,0))</f>
        <v/>
      </c>
      <c r="T122" s="279" t="str">
        <f t="shared" si="25"/>
        <v/>
      </c>
      <c r="U122" s="187"/>
      <c r="V122" s="194">
        <f>'1045Bd Stammdaten Mitarb.'!L118</f>
        <v>0</v>
      </c>
      <c r="W122" s="194" t="str">
        <f>'1045Ed Abrechnung'!D122</f>
        <v/>
      </c>
      <c r="X122" s="187">
        <f>IF(AND('1045Bd Stammdaten Mitarb.'!P118="",'1045Bd Stammdaten Mitarb.'!Q118=""),0,'1045Bd Stammdaten Mitarb.'!P118-'1045Bd Stammdaten Mitarb.'!Q118)</f>
        <v>0</v>
      </c>
      <c r="Y122" s="187" t="str">
        <f>IF(OR($C122="",'1045Bd Stammdaten Mitarb.'!M118="",F122="",'1045Bd Stammdaten Mitarb.'!O118="",X122=""),"",'1045Bd Stammdaten Mitarb.'!M118-F122-'1045Bd Stammdaten Mitarb.'!O118-X122)</f>
        <v/>
      </c>
      <c r="Z122" s="150" t="str">
        <f>IF(K122="","",K122 - '1045Bd Stammdaten Mitarb.'!R118)</f>
        <v/>
      </c>
      <c r="AA122" s="150" t="str">
        <f t="shared" si="26"/>
        <v/>
      </c>
      <c r="AB122" s="150" t="str">
        <f t="shared" si="27"/>
        <v/>
      </c>
      <c r="AC122" s="150" t="str">
        <f t="shared" si="28"/>
        <v/>
      </c>
      <c r="AD122" s="150" t="str">
        <f>IF(OR($C122="",K122="",N122=""),"",MAX(O122+'1045Bd Stammdaten Mitarb.'!S118-N122,0))</f>
        <v/>
      </c>
      <c r="AE122" s="150">
        <f>'1045Bd Stammdaten Mitarb.'!S118</f>
        <v>0</v>
      </c>
      <c r="AF122" s="150" t="str">
        <f t="shared" si="29"/>
        <v/>
      </c>
      <c r="AG122" s="159">
        <f>IF('1045Bd Stammdaten Mitarb.'!M118="",0,1)</f>
        <v>0</v>
      </c>
      <c r="AH122" s="179">
        <f t="shared" si="30"/>
        <v>0</v>
      </c>
      <c r="AI122" s="150">
        <f>IF('1045Bd Stammdaten Mitarb.'!M118="",0,'1045Bd Stammdaten Mitarb.'!M118)</f>
        <v>0</v>
      </c>
      <c r="AJ122" s="150">
        <f>IF('1045Bd Stammdaten Mitarb.'!M118="",0,'1045Bd Stammdaten Mitarb.'!O118)</f>
        <v>0</v>
      </c>
      <c r="AK122" s="194">
        <f>IF('1045Bd Stammdaten Mitarb.'!U118&gt;0,AA122,0)</f>
        <v>0</v>
      </c>
      <c r="AL122" s="160">
        <f>IF('1045Bd Stammdaten Mitarb.'!U118&gt;0,'1045Bd Stammdaten Mitarb.'!S118,0)</f>
        <v>0</v>
      </c>
      <c r="AM122" s="150">
        <f>'1045Bd Stammdaten Mitarb.'!M118</f>
        <v>0</v>
      </c>
      <c r="AN122" s="150">
        <f>'1045Bd Stammdaten Mitarb.'!O118</f>
        <v>0</v>
      </c>
      <c r="AO122" s="150">
        <f t="shared" si="31"/>
        <v>0</v>
      </c>
    </row>
    <row r="123" spans="1:41" s="152" customFormat="1" ht="16.899999999999999" customHeight="1">
      <c r="A123" s="191" t="str">
        <f>IF('1045Bd Stammdaten Mitarb.'!A119="","",'1045Bd Stammdaten Mitarb.'!A119)</f>
        <v/>
      </c>
      <c r="B123" s="192" t="str">
        <f>IF('1045Bd Stammdaten Mitarb.'!B119="","",'1045Bd Stammdaten Mitarb.'!B119)</f>
        <v/>
      </c>
      <c r="C123" s="193" t="str">
        <f>IF('1045Bd Stammdaten Mitarb.'!C119="","",'1045Bd Stammdaten Mitarb.'!C119)</f>
        <v/>
      </c>
      <c r="D123" s="277" t="str">
        <f>IF('1045Bd Stammdaten Mitarb.'!AF119="","",IF('1045Bd Stammdaten Mitarb.'!AF119*E123&gt;'1045Ad Antrag'!$B$28,'1045Ad Antrag'!$B$28/E123,'1045Bd Stammdaten Mitarb.'!AF119))</f>
        <v/>
      </c>
      <c r="E123" s="278" t="str">
        <f>IF('1045Bd Stammdaten Mitarb.'!M119="","",'1045Bd Stammdaten Mitarb.'!M119)</f>
        <v/>
      </c>
      <c r="F123" s="273" t="str">
        <f>IF('1045Bd Stammdaten Mitarb.'!N119="","",'1045Bd Stammdaten Mitarb.'!N119)</f>
        <v/>
      </c>
      <c r="G123" s="273" t="str">
        <f>IF('1045Bd Stammdaten Mitarb.'!O119="","",'1045Bd Stammdaten Mitarb.'!O119)</f>
        <v/>
      </c>
      <c r="H123" s="274" t="str">
        <f>IF('1045Bd Stammdaten Mitarb.'!P119="","",'1045Bd Stammdaten Mitarb.'!P119)</f>
        <v/>
      </c>
      <c r="I123" s="275" t="str">
        <f>IF('1045Bd Stammdaten Mitarb.'!Q119="","",'1045Bd Stammdaten Mitarb.'!Q119)</f>
        <v/>
      </c>
      <c r="J123" s="318" t="str">
        <f t="shared" si="17"/>
        <v/>
      </c>
      <c r="K123" s="278" t="str">
        <f t="shared" si="18"/>
        <v/>
      </c>
      <c r="L123" s="276" t="str">
        <f>IF('1045Bd Stammdaten Mitarb.'!R119="","",'1045Bd Stammdaten Mitarb.'!R119)</f>
        <v/>
      </c>
      <c r="M123" s="277" t="str">
        <f t="shared" si="19"/>
        <v/>
      </c>
      <c r="N123" s="319" t="str">
        <f t="shared" si="20"/>
        <v/>
      </c>
      <c r="O123" s="318" t="str">
        <f t="shared" si="21"/>
        <v/>
      </c>
      <c r="P123" s="278" t="str">
        <f t="shared" si="22"/>
        <v/>
      </c>
      <c r="Q123" s="276" t="str">
        <f t="shared" si="23"/>
        <v/>
      </c>
      <c r="R123" s="277" t="str">
        <f t="shared" si="24"/>
        <v/>
      </c>
      <c r="S123" s="278" t="str">
        <f>IF(N123="","",MAX((N123-AE123)*'1045Ad Antrag'!$B$30,0))</f>
        <v/>
      </c>
      <c r="T123" s="279" t="str">
        <f t="shared" si="25"/>
        <v/>
      </c>
      <c r="U123" s="187"/>
      <c r="V123" s="194">
        <f>'1045Bd Stammdaten Mitarb.'!L119</f>
        <v>0</v>
      </c>
      <c r="W123" s="194" t="str">
        <f>'1045Ed Abrechnung'!D123</f>
        <v/>
      </c>
      <c r="X123" s="187">
        <f>IF(AND('1045Bd Stammdaten Mitarb.'!P119="",'1045Bd Stammdaten Mitarb.'!Q119=""),0,'1045Bd Stammdaten Mitarb.'!P119-'1045Bd Stammdaten Mitarb.'!Q119)</f>
        <v>0</v>
      </c>
      <c r="Y123" s="187" t="str">
        <f>IF(OR($C123="",'1045Bd Stammdaten Mitarb.'!M119="",F123="",'1045Bd Stammdaten Mitarb.'!O119="",X123=""),"",'1045Bd Stammdaten Mitarb.'!M119-F123-'1045Bd Stammdaten Mitarb.'!O119-X123)</f>
        <v/>
      </c>
      <c r="Z123" s="150" t="str">
        <f>IF(K123="","",K123 - '1045Bd Stammdaten Mitarb.'!R119)</f>
        <v/>
      </c>
      <c r="AA123" s="150" t="str">
        <f t="shared" si="26"/>
        <v/>
      </c>
      <c r="AB123" s="150" t="str">
        <f t="shared" si="27"/>
        <v/>
      </c>
      <c r="AC123" s="150" t="str">
        <f t="shared" si="28"/>
        <v/>
      </c>
      <c r="AD123" s="150" t="str">
        <f>IF(OR($C123="",K123="",N123=""),"",MAX(O123+'1045Bd Stammdaten Mitarb.'!S119-N123,0))</f>
        <v/>
      </c>
      <c r="AE123" s="150">
        <f>'1045Bd Stammdaten Mitarb.'!S119</f>
        <v>0</v>
      </c>
      <c r="AF123" s="150" t="str">
        <f t="shared" si="29"/>
        <v/>
      </c>
      <c r="AG123" s="159">
        <f>IF('1045Bd Stammdaten Mitarb.'!M119="",0,1)</f>
        <v>0</v>
      </c>
      <c r="AH123" s="179">
        <f t="shared" si="30"/>
        <v>0</v>
      </c>
      <c r="AI123" s="150">
        <f>IF('1045Bd Stammdaten Mitarb.'!M119="",0,'1045Bd Stammdaten Mitarb.'!M119)</f>
        <v>0</v>
      </c>
      <c r="AJ123" s="150">
        <f>IF('1045Bd Stammdaten Mitarb.'!M119="",0,'1045Bd Stammdaten Mitarb.'!O119)</f>
        <v>0</v>
      </c>
      <c r="AK123" s="194">
        <f>IF('1045Bd Stammdaten Mitarb.'!U119&gt;0,AA123,0)</f>
        <v>0</v>
      </c>
      <c r="AL123" s="160">
        <f>IF('1045Bd Stammdaten Mitarb.'!U119&gt;0,'1045Bd Stammdaten Mitarb.'!S119,0)</f>
        <v>0</v>
      </c>
      <c r="AM123" s="150">
        <f>'1045Bd Stammdaten Mitarb.'!M119</f>
        <v>0</v>
      </c>
      <c r="AN123" s="150">
        <f>'1045Bd Stammdaten Mitarb.'!O119</f>
        <v>0</v>
      </c>
      <c r="AO123" s="150">
        <f t="shared" si="31"/>
        <v>0</v>
      </c>
    </row>
    <row r="124" spans="1:41" s="152" customFormat="1" ht="16.899999999999999" customHeight="1">
      <c r="A124" s="191" t="str">
        <f>IF('1045Bd Stammdaten Mitarb.'!A120="","",'1045Bd Stammdaten Mitarb.'!A120)</f>
        <v/>
      </c>
      <c r="B124" s="192" t="str">
        <f>IF('1045Bd Stammdaten Mitarb.'!B120="","",'1045Bd Stammdaten Mitarb.'!B120)</f>
        <v/>
      </c>
      <c r="C124" s="193" t="str">
        <f>IF('1045Bd Stammdaten Mitarb.'!C120="","",'1045Bd Stammdaten Mitarb.'!C120)</f>
        <v/>
      </c>
      <c r="D124" s="277" t="str">
        <f>IF('1045Bd Stammdaten Mitarb.'!AF120="","",IF('1045Bd Stammdaten Mitarb.'!AF120*E124&gt;'1045Ad Antrag'!$B$28,'1045Ad Antrag'!$B$28/E124,'1045Bd Stammdaten Mitarb.'!AF120))</f>
        <v/>
      </c>
      <c r="E124" s="278" t="str">
        <f>IF('1045Bd Stammdaten Mitarb.'!M120="","",'1045Bd Stammdaten Mitarb.'!M120)</f>
        <v/>
      </c>
      <c r="F124" s="273" t="str">
        <f>IF('1045Bd Stammdaten Mitarb.'!N120="","",'1045Bd Stammdaten Mitarb.'!N120)</f>
        <v/>
      </c>
      <c r="G124" s="273" t="str">
        <f>IF('1045Bd Stammdaten Mitarb.'!O120="","",'1045Bd Stammdaten Mitarb.'!O120)</f>
        <v/>
      </c>
      <c r="H124" s="274" t="str">
        <f>IF('1045Bd Stammdaten Mitarb.'!P120="","",'1045Bd Stammdaten Mitarb.'!P120)</f>
        <v/>
      </c>
      <c r="I124" s="275" t="str">
        <f>IF('1045Bd Stammdaten Mitarb.'!Q120="","",'1045Bd Stammdaten Mitarb.'!Q120)</f>
        <v/>
      </c>
      <c r="J124" s="318" t="str">
        <f t="shared" si="17"/>
        <v/>
      </c>
      <c r="K124" s="278" t="str">
        <f t="shared" si="18"/>
        <v/>
      </c>
      <c r="L124" s="276" t="str">
        <f>IF('1045Bd Stammdaten Mitarb.'!R120="","",'1045Bd Stammdaten Mitarb.'!R120)</f>
        <v/>
      </c>
      <c r="M124" s="277" t="str">
        <f t="shared" si="19"/>
        <v/>
      </c>
      <c r="N124" s="319" t="str">
        <f t="shared" si="20"/>
        <v/>
      </c>
      <c r="O124" s="318" t="str">
        <f t="shared" si="21"/>
        <v/>
      </c>
      <c r="P124" s="278" t="str">
        <f t="shared" si="22"/>
        <v/>
      </c>
      <c r="Q124" s="276" t="str">
        <f t="shared" si="23"/>
        <v/>
      </c>
      <c r="R124" s="277" t="str">
        <f t="shared" si="24"/>
        <v/>
      </c>
      <c r="S124" s="278" t="str">
        <f>IF(N124="","",MAX((N124-AE124)*'1045Ad Antrag'!$B$30,0))</f>
        <v/>
      </c>
      <c r="T124" s="279" t="str">
        <f t="shared" si="25"/>
        <v/>
      </c>
      <c r="U124" s="187"/>
      <c r="V124" s="194">
        <f>'1045Bd Stammdaten Mitarb.'!L120</f>
        <v>0</v>
      </c>
      <c r="W124" s="194" t="str">
        <f>'1045Ed Abrechnung'!D124</f>
        <v/>
      </c>
      <c r="X124" s="187">
        <f>IF(AND('1045Bd Stammdaten Mitarb.'!P120="",'1045Bd Stammdaten Mitarb.'!Q120=""),0,'1045Bd Stammdaten Mitarb.'!P120-'1045Bd Stammdaten Mitarb.'!Q120)</f>
        <v>0</v>
      </c>
      <c r="Y124" s="187" t="str">
        <f>IF(OR($C124="",'1045Bd Stammdaten Mitarb.'!M120="",F124="",'1045Bd Stammdaten Mitarb.'!O120="",X124=""),"",'1045Bd Stammdaten Mitarb.'!M120-F124-'1045Bd Stammdaten Mitarb.'!O120-X124)</f>
        <v/>
      </c>
      <c r="Z124" s="150" t="str">
        <f>IF(K124="","",K124 - '1045Bd Stammdaten Mitarb.'!R120)</f>
        <v/>
      </c>
      <c r="AA124" s="150" t="str">
        <f t="shared" si="26"/>
        <v/>
      </c>
      <c r="AB124" s="150" t="str">
        <f t="shared" si="27"/>
        <v/>
      </c>
      <c r="AC124" s="150" t="str">
        <f t="shared" si="28"/>
        <v/>
      </c>
      <c r="AD124" s="150" t="str">
        <f>IF(OR($C124="",K124="",N124=""),"",MAX(O124+'1045Bd Stammdaten Mitarb.'!S120-N124,0))</f>
        <v/>
      </c>
      <c r="AE124" s="150">
        <f>'1045Bd Stammdaten Mitarb.'!S120</f>
        <v>0</v>
      </c>
      <c r="AF124" s="150" t="str">
        <f t="shared" si="29"/>
        <v/>
      </c>
      <c r="AG124" s="159">
        <f>IF('1045Bd Stammdaten Mitarb.'!M120="",0,1)</f>
        <v>0</v>
      </c>
      <c r="AH124" s="179">
        <f t="shared" si="30"/>
        <v>0</v>
      </c>
      <c r="AI124" s="150">
        <f>IF('1045Bd Stammdaten Mitarb.'!M120="",0,'1045Bd Stammdaten Mitarb.'!M120)</f>
        <v>0</v>
      </c>
      <c r="AJ124" s="150">
        <f>IF('1045Bd Stammdaten Mitarb.'!M120="",0,'1045Bd Stammdaten Mitarb.'!O120)</f>
        <v>0</v>
      </c>
      <c r="AK124" s="194">
        <f>IF('1045Bd Stammdaten Mitarb.'!U120&gt;0,AA124,0)</f>
        <v>0</v>
      </c>
      <c r="AL124" s="160">
        <f>IF('1045Bd Stammdaten Mitarb.'!U120&gt;0,'1045Bd Stammdaten Mitarb.'!S120,0)</f>
        <v>0</v>
      </c>
      <c r="AM124" s="150">
        <f>'1045Bd Stammdaten Mitarb.'!M120</f>
        <v>0</v>
      </c>
      <c r="AN124" s="150">
        <f>'1045Bd Stammdaten Mitarb.'!O120</f>
        <v>0</v>
      </c>
      <c r="AO124" s="150">
        <f t="shared" si="31"/>
        <v>0</v>
      </c>
    </row>
    <row r="125" spans="1:41" s="152" customFormat="1" ht="16.899999999999999" customHeight="1">
      <c r="A125" s="191" t="str">
        <f>IF('1045Bd Stammdaten Mitarb.'!A121="","",'1045Bd Stammdaten Mitarb.'!A121)</f>
        <v/>
      </c>
      <c r="B125" s="192" t="str">
        <f>IF('1045Bd Stammdaten Mitarb.'!B121="","",'1045Bd Stammdaten Mitarb.'!B121)</f>
        <v/>
      </c>
      <c r="C125" s="193" t="str">
        <f>IF('1045Bd Stammdaten Mitarb.'!C121="","",'1045Bd Stammdaten Mitarb.'!C121)</f>
        <v/>
      </c>
      <c r="D125" s="277" t="str">
        <f>IF('1045Bd Stammdaten Mitarb.'!AF121="","",IF('1045Bd Stammdaten Mitarb.'!AF121*E125&gt;'1045Ad Antrag'!$B$28,'1045Ad Antrag'!$B$28/E125,'1045Bd Stammdaten Mitarb.'!AF121))</f>
        <v/>
      </c>
      <c r="E125" s="278" t="str">
        <f>IF('1045Bd Stammdaten Mitarb.'!M121="","",'1045Bd Stammdaten Mitarb.'!M121)</f>
        <v/>
      </c>
      <c r="F125" s="273" t="str">
        <f>IF('1045Bd Stammdaten Mitarb.'!N121="","",'1045Bd Stammdaten Mitarb.'!N121)</f>
        <v/>
      </c>
      <c r="G125" s="273" t="str">
        <f>IF('1045Bd Stammdaten Mitarb.'!O121="","",'1045Bd Stammdaten Mitarb.'!O121)</f>
        <v/>
      </c>
      <c r="H125" s="274" t="str">
        <f>IF('1045Bd Stammdaten Mitarb.'!P121="","",'1045Bd Stammdaten Mitarb.'!P121)</f>
        <v/>
      </c>
      <c r="I125" s="275" t="str">
        <f>IF('1045Bd Stammdaten Mitarb.'!Q121="","",'1045Bd Stammdaten Mitarb.'!Q121)</f>
        <v/>
      </c>
      <c r="J125" s="318" t="str">
        <f t="shared" si="17"/>
        <v/>
      </c>
      <c r="K125" s="278" t="str">
        <f t="shared" si="18"/>
        <v/>
      </c>
      <c r="L125" s="276" t="str">
        <f>IF('1045Bd Stammdaten Mitarb.'!R121="","",'1045Bd Stammdaten Mitarb.'!R121)</f>
        <v/>
      </c>
      <c r="M125" s="277" t="str">
        <f t="shared" si="19"/>
        <v/>
      </c>
      <c r="N125" s="319" t="str">
        <f t="shared" si="20"/>
        <v/>
      </c>
      <c r="O125" s="318" t="str">
        <f t="shared" si="21"/>
        <v/>
      </c>
      <c r="P125" s="278" t="str">
        <f t="shared" si="22"/>
        <v/>
      </c>
      <c r="Q125" s="276" t="str">
        <f t="shared" si="23"/>
        <v/>
      </c>
      <c r="R125" s="277" t="str">
        <f t="shared" si="24"/>
        <v/>
      </c>
      <c r="S125" s="278" t="str">
        <f>IF(N125="","",MAX((N125-AE125)*'1045Ad Antrag'!$B$30,0))</f>
        <v/>
      </c>
      <c r="T125" s="279" t="str">
        <f t="shared" si="25"/>
        <v/>
      </c>
      <c r="U125" s="187"/>
      <c r="V125" s="194">
        <f>'1045Bd Stammdaten Mitarb.'!L121</f>
        <v>0</v>
      </c>
      <c r="W125" s="194" t="str">
        <f>'1045Ed Abrechnung'!D125</f>
        <v/>
      </c>
      <c r="X125" s="187">
        <f>IF(AND('1045Bd Stammdaten Mitarb.'!P121="",'1045Bd Stammdaten Mitarb.'!Q121=""),0,'1045Bd Stammdaten Mitarb.'!P121-'1045Bd Stammdaten Mitarb.'!Q121)</f>
        <v>0</v>
      </c>
      <c r="Y125" s="187" t="str">
        <f>IF(OR($C125="",'1045Bd Stammdaten Mitarb.'!M121="",F125="",'1045Bd Stammdaten Mitarb.'!O121="",X125=""),"",'1045Bd Stammdaten Mitarb.'!M121-F125-'1045Bd Stammdaten Mitarb.'!O121-X125)</f>
        <v/>
      </c>
      <c r="Z125" s="150" t="str">
        <f>IF(K125="","",K125 - '1045Bd Stammdaten Mitarb.'!R121)</f>
        <v/>
      </c>
      <c r="AA125" s="150" t="str">
        <f t="shared" si="26"/>
        <v/>
      </c>
      <c r="AB125" s="150" t="str">
        <f t="shared" si="27"/>
        <v/>
      </c>
      <c r="AC125" s="150" t="str">
        <f t="shared" si="28"/>
        <v/>
      </c>
      <c r="AD125" s="150" t="str">
        <f>IF(OR($C125="",K125="",N125=""),"",MAX(O125+'1045Bd Stammdaten Mitarb.'!S121-N125,0))</f>
        <v/>
      </c>
      <c r="AE125" s="150">
        <f>'1045Bd Stammdaten Mitarb.'!S121</f>
        <v>0</v>
      </c>
      <c r="AF125" s="150" t="str">
        <f t="shared" si="29"/>
        <v/>
      </c>
      <c r="AG125" s="159">
        <f>IF('1045Bd Stammdaten Mitarb.'!M121="",0,1)</f>
        <v>0</v>
      </c>
      <c r="AH125" s="179">
        <f t="shared" si="30"/>
        <v>0</v>
      </c>
      <c r="AI125" s="150">
        <f>IF('1045Bd Stammdaten Mitarb.'!M121="",0,'1045Bd Stammdaten Mitarb.'!M121)</f>
        <v>0</v>
      </c>
      <c r="AJ125" s="150">
        <f>IF('1045Bd Stammdaten Mitarb.'!M121="",0,'1045Bd Stammdaten Mitarb.'!O121)</f>
        <v>0</v>
      </c>
      <c r="AK125" s="194">
        <f>IF('1045Bd Stammdaten Mitarb.'!U121&gt;0,AA125,0)</f>
        <v>0</v>
      </c>
      <c r="AL125" s="160">
        <f>IF('1045Bd Stammdaten Mitarb.'!U121&gt;0,'1045Bd Stammdaten Mitarb.'!S121,0)</f>
        <v>0</v>
      </c>
      <c r="AM125" s="150">
        <f>'1045Bd Stammdaten Mitarb.'!M121</f>
        <v>0</v>
      </c>
      <c r="AN125" s="150">
        <f>'1045Bd Stammdaten Mitarb.'!O121</f>
        <v>0</v>
      </c>
      <c r="AO125" s="150">
        <f t="shared" si="31"/>
        <v>0</v>
      </c>
    </row>
    <row r="126" spans="1:41" s="152" customFormat="1" ht="16.899999999999999" customHeight="1">
      <c r="A126" s="191" t="str">
        <f>IF('1045Bd Stammdaten Mitarb.'!A122="","",'1045Bd Stammdaten Mitarb.'!A122)</f>
        <v/>
      </c>
      <c r="B126" s="192" t="str">
        <f>IF('1045Bd Stammdaten Mitarb.'!B122="","",'1045Bd Stammdaten Mitarb.'!B122)</f>
        <v/>
      </c>
      <c r="C126" s="193" t="str">
        <f>IF('1045Bd Stammdaten Mitarb.'!C122="","",'1045Bd Stammdaten Mitarb.'!C122)</f>
        <v/>
      </c>
      <c r="D126" s="277" t="str">
        <f>IF('1045Bd Stammdaten Mitarb.'!AF122="","",IF('1045Bd Stammdaten Mitarb.'!AF122*E126&gt;'1045Ad Antrag'!$B$28,'1045Ad Antrag'!$B$28/E126,'1045Bd Stammdaten Mitarb.'!AF122))</f>
        <v/>
      </c>
      <c r="E126" s="278" t="str">
        <f>IF('1045Bd Stammdaten Mitarb.'!M122="","",'1045Bd Stammdaten Mitarb.'!M122)</f>
        <v/>
      </c>
      <c r="F126" s="273" t="str">
        <f>IF('1045Bd Stammdaten Mitarb.'!N122="","",'1045Bd Stammdaten Mitarb.'!N122)</f>
        <v/>
      </c>
      <c r="G126" s="273" t="str">
        <f>IF('1045Bd Stammdaten Mitarb.'!O122="","",'1045Bd Stammdaten Mitarb.'!O122)</f>
        <v/>
      </c>
      <c r="H126" s="274" t="str">
        <f>IF('1045Bd Stammdaten Mitarb.'!P122="","",'1045Bd Stammdaten Mitarb.'!P122)</f>
        <v/>
      </c>
      <c r="I126" s="275" t="str">
        <f>IF('1045Bd Stammdaten Mitarb.'!Q122="","",'1045Bd Stammdaten Mitarb.'!Q122)</f>
        <v/>
      </c>
      <c r="J126" s="318" t="str">
        <f t="shared" si="17"/>
        <v/>
      </c>
      <c r="K126" s="278" t="str">
        <f t="shared" si="18"/>
        <v/>
      </c>
      <c r="L126" s="276" t="str">
        <f>IF('1045Bd Stammdaten Mitarb.'!R122="","",'1045Bd Stammdaten Mitarb.'!R122)</f>
        <v/>
      </c>
      <c r="M126" s="277" t="str">
        <f t="shared" si="19"/>
        <v/>
      </c>
      <c r="N126" s="319" t="str">
        <f t="shared" si="20"/>
        <v/>
      </c>
      <c r="O126" s="318" t="str">
        <f t="shared" si="21"/>
        <v/>
      </c>
      <c r="P126" s="278" t="str">
        <f t="shared" si="22"/>
        <v/>
      </c>
      <c r="Q126" s="276" t="str">
        <f t="shared" si="23"/>
        <v/>
      </c>
      <c r="R126" s="277" t="str">
        <f t="shared" si="24"/>
        <v/>
      </c>
      <c r="S126" s="278" t="str">
        <f>IF(N126="","",MAX((N126-AE126)*'1045Ad Antrag'!$B$30,0))</f>
        <v/>
      </c>
      <c r="T126" s="279" t="str">
        <f t="shared" si="25"/>
        <v/>
      </c>
      <c r="U126" s="187"/>
      <c r="V126" s="194">
        <f>'1045Bd Stammdaten Mitarb.'!L122</f>
        <v>0</v>
      </c>
      <c r="W126" s="194" t="str">
        <f>'1045Ed Abrechnung'!D126</f>
        <v/>
      </c>
      <c r="X126" s="187">
        <f>IF(AND('1045Bd Stammdaten Mitarb.'!P122="",'1045Bd Stammdaten Mitarb.'!Q122=""),0,'1045Bd Stammdaten Mitarb.'!P122-'1045Bd Stammdaten Mitarb.'!Q122)</f>
        <v>0</v>
      </c>
      <c r="Y126" s="187" t="str">
        <f>IF(OR($C126="",'1045Bd Stammdaten Mitarb.'!M122="",F126="",'1045Bd Stammdaten Mitarb.'!O122="",X126=""),"",'1045Bd Stammdaten Mitarb.'!M122-F126-'1045Bd Stammdaten Mitarb.'!O122-X126)</f>
        <v/>
      </c>
      <c r="Z126" s="150" t="str">
        <f>IF(K126="","",K126 - '1045Bd Stammdaten Mitarb.'!R122)</f>
        <v/>
      </c>
      <c r="AA126" s="150" t="str">
        <f t="shared" si="26"/>
        <v/>
      </c>
      <c r="AB126" s="150" t="str">
        <f t="shared" si="27"/>
        <v/>
      </c>
      <c r="AC126" s="150" t="str">
        <f t="shared" si="28"/>
        <v/>
      </c>
      <c r="AD126" s="150" t="str">
        <f>IF(OR($C126="",K126="",N126=""),"",MAX(O126+'1045Bd Stammdaten Mitarb.'!S122-N126,0))</f>
        <v/>
      </c>
      <c r="AE126" s="150">
        <f>'1045Bd Stammdaten Mitarb.'!S122</f>
        <v>0</v>
      </c>
      <c r="AF126" s="150" t="str">
        <f t="shared" si="29"/>
        <v/>
      </c>
      <c r="AG126" s="159">
        <f>IF('1045Bd Stammdaten Mitarb.'!M122="",0,1)</f>
        <v>0</v>
      </c>
      <c r="AH126" s="179">
        <f t="shared" si="30"/>
        <v>0</v>
      </c>
      <c r="AI126" s="150">
        <f>IF('1045Bd Stammdaten Mitarb.'!M122="",0,'1045Bd Stammdaten Mitarb.'!M122)</f>
        <v>0</v>
      </c>
      <c r="AJ126" s="150">
        <f>IF('1045Bd Stammdaten Mitarb.'!M122="",0,'1045Bd Stammdaten Mitarb.'!O122)</f>
        <v>0</v>
      </c>
      <c r="AK126" s="194">
        <f>IF('1045Bd Stammdaten Mitarb.'!U122&gt;0,AA126,0)</f>
        <v>0</v>
      </c>
      <c r="AL126" s="160">
        <f>IF('1045Bd Stammdaten Mitarb.'!U122&gt;0,'1045Bd Stammdaten Mitarb.'!S122,0)</f>
        <v>0</v>
      </c>
      <c r="AM126" s="150">
        <f>'1045Bd Stammdaten Mitarb.'!M122</f>
        <v>0</v>
      </c>
      <c r="AN126" s="150">
        <f>'1045Bd Stammdaten Mitarb.'!O122</f>
        <v>0</v>
      </c>
      <c r="AO126" s="150">
        <f t="shared" si="31"/>
        <v>0</v>
      </c>
    </row>
    <row r="127" spans="1:41" s="152" customFormat="1" ht="16.899999999999999" customHeight="1">
      <c r="A127" s="191" t="str">
        <f>IF('1045Bd Stammdaten Mitarb.'!A123="","",'1045Bd Stammdaten Mitarb.'!A123)</f>
        <v/>
      </c>
      <c r="B127" s="192" t="str">
        <f>IF('1045Bd Stammdaten Mitarb.'!B123="","",'1045Bd Stammdaten Mitarb.'!B123)</f>
        <v/>
      </c>
      <c r="C127" s="193" t="str">
        <f>IF('1045Bd Stammdaten Mitarb.'!C123="","",'1045Bd Stammdaten Mitarb.'!C123)</f>
        <v/>
      </c>
      <c r="D127" s="277" t="str">
        <f>IF('1045Bd Stammdaten Mitarb.'!AF123="","",IF('1045Bd Stammdaten Mitarb.'!AF123*E127&gt;'1045Ad Antrag'!$B$28,'1045Ad Antrag'!$B$28/E127,'1045Bd Stammdaten Mitarb.'!AF123))</f>
        <v/>
      </c>
      <c r="E127" s="278" t="str">
        <f>IF('1045Bd Stammdaten Mitarb.'!M123="","",'1045Bd Stammdaten Mitarb.'!M123)</f>
        <v/>
      </c>
      <c r="F127" s="273" t="str">
        <f>IF('1045Bd Stammdaten Mitarb.'!N123="","",'1045Bd Stammdaten Mitarb.'!N123)</f>
        <v/>
      </c>
      <c r="G127" s="273" t="str">
        <f>IF('1045Bd Stammdaten Mitarb.'!O123="","",'1045Bd Stammdaten Mitarb.'!O123)</f>
        <v/>
      </c>
      <c r="H127" s="274" t="str">
        <f>IF('1045Bd Stammdaten Mitarb.'!P123="","",'1045Bd Stammdaten Mitarb.'!P123)</f>
        <v/>
      </c>
      <c r="I127" s="275" t="str">
        <f>IF('1045Bd Stammdaten Mitarb.'!Q123="","",'1045Bd Stammdaten Mitarb.'!Q123)</f>
        <v/>
      </c>
      <c r="J127" s="318" t="str">
        <f t="shared" si="17"/>
        <v/>
      </c>
      <c r="K127" s="278" t="str">
        <f t="shared" si="18"/>
        <v/>
      </c>
      <c r="L127" s="276" t="str">
        <f>IF('1045Bd Stammdaten Mitarb.'!R123="","",'1045Bd Stammdaten Mitarb.'!R123)</f>
        <v/>
      </c>
      <c r="M127" s="277" t="str">
        <f t="shared" si="19"/>
        <v/>
      </c>
      <c r="N127" s="319" t="str">
        <f t="shared" si="20"/>
        <v/>
      </c>
      <c r="O127" s="318" t="str">
        <f t="shared" si="21"/>
        <v/>
      </c>
      <c r="P127" s="278" t="str">
        <f t="shared" si="22"/>
        <v/>
      </c>
      <c r="Q127" s="276" t="str">
        <f t="shared" si="23"/>
        <v/>
      </c>
      <c r="R127" s="277" t="str">
        <f t="shared" si="24"/>
        <v/>
      </c>
      <c r="S127" s="278" t="str">
        <f>IF(N127="","",MAX((N127-AE127)*'1045Ad Antrag'!$B$30,0))</f>
        <v/>
      </c>
      <c r="T127" s="279" t="str">
        <f t="shared" si="25"/>
        <v/>
      </c>
      <c r="U127" s="187"/>
      <c r="V127" s="194">
        <f>'1045Bd Stammdaten Mitarb.'!L123</f>
        <v>0</v>
      </c>
      <c r="W127" s="194" t="str">
        <f>'1045Ed Abrechnung'!D127</f>
        <v/>
      </c>
      <c r="X127" s="187">
        <f>IF(AND('1045Bd Stammdaten Mitarb.'!P123="",'1045Bd Stammdaten Mitarb.'!Q123=""),0,'1045Bd Stammdaten Mitarb.'!P123-'1045Bd Stammdaten Mitarb.'!Q123)</f>
        <v>0</v>
      </c>
      <c r="Y127" s="187" t="str">
        <f>IF(OR($C127="",'1045Bd Stammdaten Mitarb.'!M123="",F127="",'1045Bd Stammdaten Mitarb.'!O123="",X127=""),"",'1045Bd Stammdaten Mitarb.'!M123-F127-'1045Bd Stammdaten Mitarb.'!O123-X127)</f>
        <v/>
      </c>
      <c r="Z127" s="150" t="str">
        <f>IF(K127="","",K127 - '1045Bd Stammdaten Mitarb.'!R123)</f>
        <v/>
      </c>
      <c r="AA127" s="150" t="str">
        <f t="shared" si="26"/>
        <v/>
      </c>
      <c r="AB127" s="150" t="str">
        <f t="shared" si="27"/>
        <v/>
      </c>
      <c r="AC127" s="150" t="str">
        <f t="shared" si="28"/>
        <v/>
      </c>
      <c r="AD127" s="150" t="str">
        <f>IF(OR($C127="",K127="",N127=""),"",MAX(O127+'1045Bd Stammdaten Mitarb.'!S123-N127,0))</f>
        <v/>
      </c>
      <c r="AE127" s="150">
        <f>'1045Bd Stammdaten Mitarb.'!S123</f>
        <v>0</v>
      </c>
      <c r="AF127" s="150" t="str">
        <f t="shared" si="29"/>
        <v/>
      </c>
      <c r="AG127" s="159">
        <f>IF('1045Bd Stammdaten Mitarb.'!M123="",0,1)</f>
        <v>0</v>
      </c>
      <c r="AH127" s="179">
        <f t="shared" si="30"/>
        <v>0</v>
      </c>
      <c r="AI127" s="150">
        <f>IF('1045Bd Stammdaten Mitarb.'!M123="",0,'1045Bd Stammdaten Mitarb.'!M123)</f>
        <v>0</v>
      </c>
      <c r="AJ127" s="150">
        <f>IF('1045Bd Stammdaten Mitarb.'!M123="",0,'1045Bd Stammdaten Mitarb.'!O123)</f>
        <v>0</v>
      </c>
      <c r="AK127" s="194">
        <f>IF('1045Bd Stammdaten Mitarb.'!U123&gt;0,AA127,0)</f>
        <v>0</v>
      </c>
      <c r="AL127" s="160">
        <f>IF('1045Bd Stammdaten Mitarb.'!U123&gt;0,'1045Bd Stammdaten Mitarb.'!S123,0)</f>
        <v>0</v>
      </c>
      <c r="AM127" s="150">
        <f>'1045Bd Stammdaten Mitarb.'!M123</f>
        <v>0</v>
      </c>
      <c r="AN127" s="150">
        <f>'1045Bd Stammdaten Mitarb.'!O123</f>
        <v>0</v>
      </c>
      <c r="AO127" s="150">
        <f t="shared" si="31"/>
        <v>0</v>
      </c>
    </row>
    <row r="128" spans="1:41" s="152" customFormat="1" ht="16.899999999999999" customHeight="1">
      <c r="A128" s="191" t="str">
        <f>IF('1045Bd Stammdaten Mitarb.'!A124="","",'1045Bd Stammdaten Mitarb.'!A124)</f>
        <v/>
      </c>
      <c r="B128" s="192" t="str">
        <f>IF('1045Bd Stammdaten Mitarb.'!B124="","",'1045Bd Stammdaten Mitarb.'!B124)</f>
        <v/>
      </c>
      <c r="C128" s="193" t="str">
        <f>IF('1045Bd Stammdaten Mitarb.'!C124="","",'1045Bd Stammdaten Mitarb.'!C124)</f>
        <v/>
      </c>
      <c r="D128" s="277" t="str">
        <f>IF('1045Bd Stammdaten Mitarb.'!AF124="","",IF('1045Bd Stammdaten Mitarb.'!AF124*E128&gt;'1045Ad Antrag'!$B$28,'1045Ad Antrag'!$B$28/E128,'1045Bd Stammdaten Mitarb.'!AF124))</f>
        <v/>
      </c>
      <c r="E128" s="278" t="str">
        <f>IF('1045Bd Stammdaten Mitarb.'!M124="","",'1045Bd Stammdaten Mitarb.'!M124)</f>
        <v/>
      </c>
      <c r="F128" s="273" t="str">
        <f>IF('1045Bd Stammdaten Mitarb.'!N124="","",'1045Bd Stammdaten Mitarb.'!N124)</f>
        <v/>
      </c>
      <c r="G128" s="273" t="str">
        <f>IF('1045Bd Stammdaten Mitarb.'!O124="","",'1045Bd Stammdaten Mitarb.'!O124)</f>
        <v/>
      </c>
      <c r="H128" s="274" t="str">
        <f>IF('1045Bd Stammdaten Mitarb.'!P124="","",'1045Bd Stammdaten Mitarb.'!P124)</f>
        <v/>
      </c>
      <c r="I128" s="275" t="str">
        <f>IF('1045Bd Stammdaten Mitarb.'!Q124="","",'1045Bd Stammdaten Mitarb.'!Q124)</f>
        <v/>
      </c>
      <c r="J128" s="318" t="str">
        <f t="shared" si="17"/>
        <v/>
      </c>
      <c r="K128" s="278" t="str">
        <f t="shared" si="18"/>
        <v/>
      </c>
      <c r="L128" s="276" t="str">
        <f>IF('1045Bd Stammdaten Mitarb.'!R124="","",'1045Bd Stammdaten Mitarb.'!R124)</f>
        <v/>
      </c>
      <c r="M128" s="277" t="str">
        <f t="shared" si="19"/>
        <v/>
      </c>
      <c r="N128" s="319" t="str">
        <f t="shared" si="20"/>
        <v/>
      </c>
      <c r="O128" s="318" t="str">
        <f t="shared" si="21"/>
        <v/>
      </c>
      <c r="P128" s="278" t="str">
        <f t="shared" si="22"/>
        <v/>
      </c>
      <c r="Q128" s="276" t="str">
        <f t="shared" si="23"/>
        <v/>
      </c>
      <c r="R128" s="277" t="str">
        <f t="shared" si="24"/>
        <v/>
      </c>
      <c r="S128" s="278" t="str">
        <f>IF(N128="","",MAX((N128-AE128)*'1045Ad Antrag'!$B$30,0))</f>
        <v/>
      </c>
      <c r="T128" s="279" t="str">
        <f t="shared" si="25"/>
        <v/>
      </c>
      <c r="U128" s="187"/>
      <c r="V128" s="194">
        <f>'1045Bd Stammdaten Mitarb.'!L124</f>
        <v>0</v>
      </c>
      <c r="W128" s="194" t="str">
        <f>'1045Ed Abrechnung'!D128</f>
        <v/>
      </c>
      <c r="X128" s="187">
        <f>IF(AND('1045Bd Stammdaten Mitarb.'!P124="",'1045Bd Stammdaten Mitarb.'!Q124=""),0,'1045Bd Stammdaten Mitarb.'!P124-'1045Bd Stammdaten Mitarb.'!Q124)</f>
        <v>0</v>
      </c>
      <c r="Y128" s="187" t="str">
        <f>IF(OR($C128="",'1045Bd Stammdaten Mitarb.'!M124="",F128="",'1045Bd Stammdaten Mitarb.'!O124="",X128=""),"",'1045Bd Stammdaten Mitarb.'!M124-F128-'1045Bd Stammdaten Mitarb.'!O124-X128)</f>
        <v/>
      </c>
      <c r="Z128" s="150" t="str">
        <f>IF(K128="","",K128 - '1045Bd Stammdaten Mitarb.'!R124)</f>
        <v/>
      </c>
      <c r="AA128" s="150" t="str">
        <f t="shared" si="26"/>
        <v/>
      </c>
      <c r="AB128" s="150" t="str">
        <f t="shared" si="27"/>
        <v/>
      </c>
      <c r="AC128" s="150" t="str">
        <f t="shared" si="28"/>
        <v/>
      </c>
      <c r="AD128" s="150" t="str">
        <f>IF(OR($C128="",K128="",N128=""),"",MAX(O128+'1045Bd Stammdaten Mitarb.'!S124-N128,0))</f>
        <v/>
      </c>
      <c r="AE128" s="150">
        <f>'1045Bd Stammdaten Mitarb.'!S124</f>
        <v>0</v>
      </c>
      <c r="AF128" s="150" t="str">
        <f t="shared" si="29"/>
        <v/>
      </c>
      <c r="AG128" s="159">
        <f>IF('1045Bd Stammdaten Mitarb.'!M124="",0,1)</f>
        <v>0</v>
      </c>
      <c r="AH128" s="179">
        <f t="shared" si="30"/>
        <v>0</v>
      </c>
      <c r="AI128" s="150">
        <f>IF('1045Bd Stammdaten Mitarb.'!M124="",0,'1045Bd Stammdaten Mitarb.'!M124)</f>
        <v>0</v>
      </c>
      <c r="AJ128" s="150">
        <f>IF('1045Bd Stammdaten Mitarb.'!M124="",0,'1045Bd Stammdaten Mitarb.'!O124)</f>
        <v>0</v>
      </c>
      <c r="AK128" s="194">
        <f>IF('1045Bd Stammdaten Mitarb.'!U124&gt;0,AA128,0)</f>
        <v>0</v>
      </c>
      <c r="AL128" s="160">
        <f>IF('1045Bd Stammdaten Mitarb.'!U124&gt;0,'1045Bd Stammdaten Mitarb.'!S124,0)</f>
        <v>0</v>
      </c>
      <c r="AM128" s="150">
        <f>'1045Bd Stammdaten Mitarb.'!M124</f>
        <v>0</v>
      </c>
      <c r="AN128" s="150">
        <f>'1045Bd Stammdaten Mitarb.'!O124</f>
        <v>0</v>
      </c>
      <c r="AO128" s="150">
        <f t="shared" si="31"/>
        <v>0</v>
      </c>
    </row>
    <row r="129" spans="1:41" s="152" customFormat="1" ht="16.899999999999999" customHeight="1">
      <c r="A129" s="191" t="str">
        <f>IF('1045Bd Stammdaten Mitarb.'!A125="","",'1045Bd Stammdaten Mitarb.'!A125)</f>
        <v/>
      </c>
      <c r="B129" s="192" t="str">
        <f>IF('1045Bd Stammdaten Mitarb.'!B125="","",'1045Bd Stammdaten Mitarb.'!B125)</f>
        <v/>
      </c>
      <c r="C129" s="193" t="str">
        <f>IF('1045Bd Stammdaten Mitarb.'!C125="","",'1045Bd Stammdaten Mitarb.'!C125)</f>
        <v/>
      </c>
      <c r="D129" s="277" t="str">
        <f>IF('1045Bd Stammdaten Mitarb.'!AF125="","",IF('1045Bd Stammdaten Mitarb.'!AF125*E129&gt;'1045Ad Antrag'!$B$28,'1045Ad Antrag'!$B$28/E129,'1045Bd Stammdaten Mitarb.'!AF125))</f>
        <v/>
      </c>
      <c r="E129" s="278" t="str">
        <f>IF('1045Bd Stammdaten Mitarb.'!M125="","",'1045Bd Stammdaten Mitarb.'!M125)</f>
        <v/>
      </c>
      <c r="F129" s="273" t="str">
        <f>IF('1045Bd Stammdaten Mitarb.'!N125="","",'1045Bd Stammdaten Mitarb.'!N125)</f>
        <v/>
      </c>
      <c r="G129" s="273" t="str">
        <f>IF('1045Bd Stammdaten Mitarb.'!O125="","",'1045Bd Stammdaten Mitarb.'!O125)</f>
        <v/>
      </c>
      <c r="H129" s="274" t="str">
        <f>IF('1045Bd Stammdaten Mitarb.'!P125="","",'1045Bd Stammdaten Mitarb.'!P125)</f>
        <v/>
      </c>
      <c r="I129" s="275" t="str">
        <f>IF('1045Bd Stammdaten Mitarb.'!Q125="","",'1045Bd Stammdaten Mitarb.'!Q125)</f>
        <v/>
      </c>
      <c r="J129" s="318" t="str">
        <f t="shared" si="17"/>
        <v/>
      </c>
      <c r="K129" s="278" t="str">
        <f t="shared" si="18"/>
        <v/>
      </c>
      <c r="L129" s="276" t="str">
        <f>IF('1045Bd Stammdaten Mitarb.'!R125="","",'1045Bd Stammdaten Mitarb.'!R125)</f>
        <v/>
      </c>
      <c r="M129" s="277" t="str">
        <f t="shared" si="19"/>
        <v/>
      </c>
      <c r="N129" s="319" t="str">
        <f t="shared" si="20"/>
        <v/>
      </c>
      <c r="O129" s="318" t="str">
        <f t="shared" si="21"/>
        <v/>
      </c>
      <c r="P129" s="278" t="str">
        <f t="shared" si="22"/>
        <v/>
      </c>
      <c r="Q129" s="276" t="str">
        <f t="shared" si="23"/>
        <v/>
      </c>
      <c r="R129" s="277" t="str">
        <f t="shared" si="24"/>
        <v/>
      </c>
      <c r="S129" s="278" t="str">
        <f>IF(N129="","",MAX((N129-AE129)*'1045Ad Antrag'!$B$30,0))</f>
        <v/>
      </c>
      <c r="T129" s="279" t="str">
        <f t="shared" si="25"/>
        <v/>
      </c>
      <c r="U129" s="187"/>
      <c r="V129" s="194">
        <f>'1045Bd Stammdaten Mitarb.'!L125</f>
        <v>0</v>
      </c>
      <c r="W129" s="194" t="str">
        <f>'1045Ed Abrechnung'!D129</f>
        <v/>
      </c>
      <c r="X129" s="187">
        <f>IF(AND('1045Bd Stammdaten Mitarb.'!P125="",'1045Bd Stammdaten Mitarb.'!Q125=""),0,'1045Bd Stammdaten Mitarb.'!P125-'1045Bd Stammdaten Mitarb.'!Q125)</f>
        <v>0</v>
      </c>
      <c r="Y129" s="187" t="str">
        <f>IF(OR($C129="",'1045Bd Stammdaten Mitarb.'!M125="",F129="",'1045Bd Stammdaten Mitarb.'!O125="",X129=""),"",'1045Bd Stammdaten Mitarb.'!M125-F129-'1045Bd Stammdaten Mitarb.'!O125-X129)</f>
        <v/>
      </c>
      <c r="Z129" s="150" t="str">
        <f>IF(K129="","",K129 - '1045Bd Stammdaten Mitarb.'!R125)</f>
        <v/>
      </c>
      <c r="AA129" s="150" t="str">
        <f t="shared" si="26"/>
        <v/>
      </c>
      <c r="AB129" s="150" t="str">
        <f t="shared" si="27"/>
        <v/>
      </c>
      <c r="AC129" s="150" t="str">
        <f t="shared" si="28"/>
        <v/>
      </c>
      <c r="AD129" s="150" t="str">
        <f>IF(OR($C129="",K129="",N129=""),"",MAX(O129+'1045Bd Stammdaten Mitarb.'!S125-N129,0))</f>
        <v/>
      </c>
      <c r="AE129" s="150">
        <f>'1045Bd Stammdaten Mitarb.'!S125</f>
        <v>0</v>
      </c>
      <c r="AF129" s="150" t="str">
        <f t="shared" si="29"/>
        <v/>
      </c>
      <c r="AG129" s="159">
        <f>IF('1045Bd Stammdaten Mitarb.'!M125="",0,1)</f>
        <v>0</v>
      </c>
      <c r="AH129" s="179">
        <f t="shared" si="30"/>
        <v>0</v>
      </c>
      <c r="AI129" s="150">
        <f>IF('1045Bd Stammdaten Mitarb.'!M125="",0,'1045Bd Stammdaten Mitarb.'!M125)</f>
        <v>0</v>
      </c>
      <c r="AJ129" s="150">
        <f>IF('1045Bd Stammdaten Mitarb.'!M125="",0,'1045Bd Stammdaten Mitarb.'!O125)</f>
        <v>0</v>
      </c>
      <c r="AK129" s="194">
        <f>IF('1045Bd Stammdaten Mitarb.'!U125&gt;0,AA129,0)</f>
        <v>0</v>
      </c>
      <c r="AL129" s="160">
        <f>IF('1045Bd Stammdaten Mitarb.'!U125&gt;0,'1045Bd Stammdaten Mitarb.'!S125,0)</f>
        <v>0</v>
      </c>
      <c r="AM129" s="150">
        <f>'1045Bd Stammdaten Mitarb.'!M125</f>
        <v>0</v>
      </c>
      <c r="AN129" s="150">
        <f>'1045Bd Stammdaten Mitarb.'!O125</f>
        <v>0</v>
      </c>
      <c r="AO129" s="150">
        <f t="shared" si="31"/>
        <v>0</v>
      </c>
    </row>
    <row r="130" spans="1:41" s="152" customFormat="1" ht="16.899999999999999" customHeight="1">
      <c r="A130" s="191" t="str">
        <f>IF('1045Bd Stammdaten Mitarb.'!A126="","",'1045Bd Stammdaten Mitarb.'!A126)</f>
        <v/>
      </c>
      <c r="B130" s="192" t="str">
        <f>IF('1045Bd Stammdaten Mitarb.'!B126="","",'1045Bd Stammdaten Mitarb.'!B126)</f>
        <v/>
      </c>
      <c r="C130" s="193" t="str">
        <f>IF('1045Bd Stammdaten Mitarb.'!C126="","",'1045Bd Stammdaten Mitarb.'!C126)</f>
        <v/>
      </c>
      <c r="D130" s="277" t="str">
        <f>IF('1045Bd Stammdaten Mitarb.'!AF126="","",IF('1045Bd Stammdaten Mitarb.'!AF126*E130&gt;'1045Ad Antrag'!$B$28,'1045Ad Antrag'!$B$28/E130,'1045Bd Stammdaten Mitarb.'!AF126))</f>
        <v/>
      </c>
      <c r="E130" s="278" t="str">
        <f>IF('1045Bd Stammdaten Mitarb.'!M126="","",'1045Bd Stammdaten Mitarb.'!M126)</f>
        <v/>
      </c>
      <c r="F130" s="273" t="str">
        <f>IF('1045Bd Stammdaten Mitarb.'!N126="","",'1045Bd Stammdaten Mitarb.'!N126)</f>
        <v/>
      </c>
      <c r="G130" s="273" t="str">
        <f>IF('1045Bd Stammdaten Mitarb.'!O126="","",'1045Bd Stammdaten Mitarb.'!O126)</f>
        <v/>
      </c>
      <c r="H130" s="274" t="str">
        <f>IF('1045Bd Stammdaten Mitarb.'!P126="","",'1045Bd Stammdaten Mitarb.'!P126)</f>
        <v/>
      </c>
      <c r="I130" s="275" t="str">
        <f>IF('1045Bd Stammdaten Mitarb.'!Q126="","",'1045Bd Stammdaten Mitarb.'!Q126)</f>
        <v/>
      </c>
      <c r="J130" s="318" t="str">
        <f t="shared" si="17"/>
        <v/>
      </c>
      <c r="K130" s="278" t="str">
        <f t="shared" si="18"/>
        <v/>
      </c>
      <c r="L130" s="276" t="str">
        <f>IF('1045Bd Stammdaten Mitarb.'!R126="","",'1045Bd Stammdaten Mitarb.'!R126)</f>
        <v/>
      </c>
      <c r="M130" s="277" t="str">
        <f t="shared" si="19"/>
        <v/>
      </c>
      <c r="N130" s="319" t="str">
        <f t="shared" si="20"/>
        <v/>
      </c>
      <c r="O130" s="318" t="str">
        <f t="shared" si="21"/>
        <v/>
      </c>
      <c r="P130" s="278" t="str">
        <f t="shared" si="22"/>
        <v/>
      </c>
      <c r="Q130" s="276" t="str">
        <f t="shared" si="23"/>
        <v/>
      </c>
      <c r="R130" s="277" t="str">
        <f t="shared" si="24"/>
        <v/>
      </c>
      <c r="S130" s="278" t="str">
        <f>IF(N130="","",MAX((N130-AE130)*'1045Ad Antrag'!$B$30,0))</f>
        <v/>
      </c>
      <c r="T130" s="279" t="str">
        <f t="shared" si="25"/>
        <v/>
      </c>
      <c r="U130" s="187"/>
      <c r="V130" s="194">
        <f>'1045Bd Stammdaten Mitarb.'!L126</f>
        <v>0</v>
      </c>
      <c r="W130" s="194" t="str">
        <f>'1045Ed Abrechnung'!D130</f>
        <v/>
      </c>
      <c r="X130" s="187">
        <f>IF(AND('1045Bd Stammdaten Mitarb.'!P126="",'1045Bd Stammdaten Mitarb.'!Q126=""),0,'1045Bd Stammdaten Mitarb.'!P126-'1045Bd Stammdaten Mitarb.'!Q126)</f>
        <v>0</v>
      </c>
      <c r="Y130" s="187" t="str">
        <f>IF(OR($C130="",'1045Bd Stammdaten Mitarb.'!M126="",F130="",'1045Bd Stammdaten Mitarb.'!O126="",X130=""),"",'1045Bd Stammdaten Mitarb.'!M126-F130-'1045Bd Stammdaten Mitarb.'!O126-X130)</f>
        <v/>
      </c>
      <c r="Z130" s="150" t="str">
        <f>IF(K130="","",K130 - '1045Bd Stammdaten Mitarb.'!R126)</f>
        <v/>
      </c>
      <c r="AA130" s="150" t="str">
        <f t="shared" si="26"/>
        <v/>
      </c>
      <c r="AB130" s="150" t="str">
        <f t="shared" si="27"/>
        <v/>
      </c>
      <c r="AC130" s="150" t="str">
        <f t="shared" si="28"/>
        <v/>
      </c>
      <c r="AD130" s="150" t="str">
        <f>IF(OR($C130="",K130="",N130=""),"",MAX(O130+'1045Bd Stammdaten Mitarb.'!S126-N130,0))</f>
        <v/>
      </c>
      <c r="AE130" s="150">
        <f>'1045Bd Stammdaten Mitarb.'!S126</f>
        <v>0</v>
      </c>
      <c r="AF130" s="150" t="str">
        <f t="shared" si="29"/>
        <v/>
      </c>
      <c r="AG130" s="159">
        <f>IF('1045Bd Stammdaten Mitarb.'!M126="",0,1)</f>
        <v>0</v>
      </c>
      <c r="AH130" s="179">
        <f t="shared" si="30"/>
        <v>0</v>
      </c>
      <c r="AI130" s="150">
        <f>IF('1045Bd Stammdaten Mitarb.'!M126="",0,'1045Bd Stammdaten Mitarb.'!M126)</f>
        <v>0</v>
      </c>
      <c r="AJ130" s="150">
        <f>IF('1045Bd Stammdaten Mitarb.'!M126="",0,'1045Bd Stammdaten Mitarb.'!O126)</f>
        <v>0</v>
      </c>
      <c r="AK130" s="194">
        <f>IF('1045Bd Stammdaten Mitarb.'!U126&gt;0,AA130,0)</f>
        <v>0</v>
      </c>
      <c r="AL130" s="160">
        <f>IF('1045Bd Stammdaten Mitarb.'!U126&gt;0,'1045Bd Stammdaten Mitarb.'!S126,0)</f>
        <v>0</v>
      </c>
      <c r="AM130" s="150">
        <f>'1045Bd Stammdaten Mitarb.'!M126</f>
        <v>0</v>
      </c>
      <c r="AN130" s="150">
        <f>'1045Bd Stammdaten Mitarb.'!O126</f>
        <v>0</v>
      </c>
      <c r="AO130" s="150">
        <f t="shared" si="31"/>
        <v>0</v>
      </c>
    </row>
    <row r="131" spans="1:41" s="152" customFormat="1" ht="16.899999999999999" customHeight="1">
      <c r="A131" s="191" t="str">
        <f>IF('1045Bd Stammdaten Mitarb.'!A127="","",'1045Bd Stammdaten Mitarb.'!A127)</f>
        <v/>
      </c>
      <c r="B131" s="192" t="str">
        <f>IF('1045Bd Stammdaten Mitarb.'!B127="","",'1045Bd Stammdaten Mitarb.'!B127)</f>
        <v/>
      </c>
      <c r="C131" s="193" t="str">
        <f>IF('1045Bd Stammdaten Mitarb.'!C127="","",'1045Bd Stammdaten Mitarb.'!C127)</f>
        <v/>
      </c>
      <c r="D131" s="277" t="str">
        <f>IF('1045Bd Stammdaten Mitarb.'!AF127="","",IF('1045Bd Stammdaten Mitarb.'!AF127*E131&gt;'1045Ad Antrag'!$B$28,'1045Ad Antrag'!$B$28/E131,'1045Bd Stammdaten Mitarb.'!AF127))</f>
        <v/>
      </c>
      <c r="E131" s="278" t="str">
        <f>IF('1045Bd Stammdaten Mitarb.'!M127="","",'1045Bd Stammdaten Mitarb.'!M127)</f>
        <v/>
      </c>
      <c r="F131" s="273" t="str">
        <f>IF('1045Bd Stammdaten Mitarb.'!N127="","",'1045Bd Stammdaten Mitarb.'!N127)</f>
        <v/>
      </c>
      <c r="G131" s="273" t="str">
        <f>IF('1045Bd Stammdaten Mitarb.'!O127="","",'1045Bd Stammdaten Mitarb.'!O127)</f>
        <v/>
      </c>
      <c r="H131" s="274" t="str">
        <f>IF('1045Bd Stammdaten Mitarb.'!P127="","",'1045Bd Stammdaten Mitarb.'!P127)</f>
        <v/>
      </c>
      <c r="I131" s="275" t="str">
        <f>IF('1045Bd Stammdaten Mitarb.'!Q127="","",'1045Bd Stammdaten Mitarb.'!Q127)</f>
        <v/>
      </c>
      <c r="J131" s="318" t="str">
        <f t="shared" si="17"/>
        <v/>
      </c>
      <c r="K131" s="278" t="str">
        <f t="shared" si="18"/>
        <v/>
      </c>
      <c r="L131" s="276" t="str">
        <f>IF('1045Bd Stammdaten Mitarb.'!R127="","",'1045Bd Stammdaten Mitarb.'!R127)</f>
        <v/>
      </c>
      <c r="M131" s="277" t="str">
        <f t="shared" si="19"/>
        <v/>
      </c>
      <c r="N131" s="319" t="str">
        <f t="shared" si="20"/>
        <v/>
      </c>
      <c r="O131" s="318" t="str">
        <f t="shared" si="21"/>
        <v/>
      </c>
      <c r="P131" s="278" t="str">
        <f t="shared" si="22"/>
        <v/>
      </c>
      <c r="Q131" s="276" t="str">
        <f t="shared" si="23"/>
        <v/>
      </c>
      <c r="R131" s="277" t="str">
        <f t="shared" si="24"/>
        <v/>
      </c>
      <c r="S131" s="278" t="str">
        <f>IF(N131="","",MAX((N131-AE131)*'1045Ad Antrag'!$B$30,0))</f>
        <v/>
      </c>
      <c r="T131" s="279" t="str">
        <f t="shared" si="25"/>
        <v/>
      </c>
      <c r="U131" s="187"/>
      <c r="V131" s="194">
        <f>'1045Bd Stammdaten Mitarb.'!L127</f>
        <v>0</v>
      </c>
      <c r="W131" s="194" t="str">
        <f>'1045Ed Abrechnung'!D131</f>
        <v/>
      </c>
      <c r="X131" s="187">
        <f>IF(AND('1045Bd Stammdaten Mitarb.'!P127="",'1045Bd Stammdaten Mitarb.'!Q127=""),0,'1045Bd Stammdaten Mitarb.'!P127-'1045Bd Stammdaten Mitarb.'!Q127)</f>
        <v>0</v>
      </c>
      <c r="Y131" s="187" t="str">
        <f>IF(OR($C131="",'1045Bd Stammdaten Mitarb.'!M127="",F131="",'1045Bd Stammdaten Mitarb.'!O127="",X131=""),"",'1045Bd Stammdaten Mitarb.'!M127-F131-'1045Bd Stammdaten Mitarb.'!O127-X131)</f>
        <v/>
      </c>
      <c r="Z131" s="150" t="str">
        <f>IF(K131="","",K131 - '1045Bd Stammdaten Mitarb.'!R127)</f>
        <v/>
      </c>
      <c r="AA131" s="150" t="str">
        <f t="shared" si="26"/>
        <v/>
      </c>
      <c r="AB131" s="150" t="str">
        <f t="shared" si="27"/>
        <v/>
      </c>
      <c r="AC131" s="150" t="str">
        <f t="shared" si="28"/>
        <v/>
      </c>
      <c r="AD131" s="150" t="str">
        <f>IF(OR($C131="",K131="",N131=""),"",MAX(O131+'1045Bd Stammdaten Mitarb.'!S127-N131,0))</f>
        <v/>
      </c>
      <c r="AE131" s="150">
        <f>'1045Bd Stammdaten Mitarb.'!S127</f>
        <v>0</v>
      </c>
      <c r="AF131" s="150" t="str">
        <f t="shared" si="29"/>
        <v/>
      </c>
      <c r="AG131" s="159">
        <f>IF('1045Bd Stammdaten Mitarb.'!M127="",0,1)</f>
        <v>0</v>
      </c>
      <c r="AH131" s="179">
        <f t="shared" si="30"/>
        <v>0</v>
      </c>
      <c r="AI131" s="150">
        <f>IF('1045Bd Stammdaten Mitarb.'!M127="",0,'1045Bd Stammdaten Mitarb.'!M127)</f>
        <v>0</v>
      </c>
      <c r="AJ131" s="150">
        <f>IF('1045Bd Stammdaten Mitarb.'!M127="",0,'1045Bd Stammdaten Mitarb.'!O127)</f>
        <v>0</v>
      </c>
      <c r="AK131" s="194">
        <f>IF('1045Bd Stammdaten Mitarb.'!U127&gt;0,AA131,0)</f>
        <v>0</v>
      </c>
      <c r="AL131" s="160">
        <f>IF('1045Bd Stammdaten Mitarb.'!U127&gt;0,'1045Bd Stammdaten Mitarb.'!S127,0)</f>
        <v>0</v>
      </c>
      <c r="AM131" s="150">
        <f>'1045Bd Stammdaten Mitarb.'!M127</f>
        <v>0</v>
      </c>
      <c r="AN131" s="150">
        <f>'1045Bd Stammdaten Mitarb.'!O127</f>
        <v>0</v>
      </c>
      <c r="AO131" s="150">
        <f t="shared" si="31"/>
        <v>0</v>
      </c>
    </row>
    <row r="132" spans="1:41" s="152" customFormat="1" ht="16.899999999999999" customHeight="1">
      <c r="A132" s="191" t="str">
        <f>IF('1045Bd Stammdaten Mitarb.'!A128="","",'1045Bd Stammdaten Mitarb.'!A128)</f>
        <v/>
      </c>
      <c r="B132" s="192" t="str">
        <f>IF('1045Bd Stammdaten Mitarb.'!B128="","",'1045Bd Stammdaten Mitarb.'!B128)</f>
        <v/>
      </c>
      <c r="C132" s="193" t="str">
        <f>IF('1045Bd Stammdaten Mitarb.'!C128="","",'1045Bd Stammdaten Mitarb.'!C128)</f>
        <v/>
      </c>
      <c r="D132" s="277" t="str">
        <f>IF('1045Bd Stammdaten Mitarb.'!AF128="","",IF('1045Bd Stammdaten Mitarb.'!AF128*E132&gt;'1045Ad Antrag'!$B$28,'1045Ad Antrag'!$B$28/E132,'1045Bd Stammdaten Mitarb.'!AF128))</f>
        <v/>
      </c>
      <c r="E132" s="278" t="str">
        <f>IF('1045Bd Stammdaten Mitarb.'!M128="","",'1045Bd Stammdaten Mitarb.'!M128)</f>
        <v/>
      </c>
      <c r="F132" s="273" t="str">
        <f>IF('1045Bd Stammdaten Mitarb.'!N128="","",'1045Bd Stammdaten Mitarb.'!N128)</f>
        <v/>
      </c>
      <c r="G132" s="273" t="str">
        <f>IF('1045Bd Stammdaten Mitarb.'!O128="","",'1045Bd Stammdaten Mitarb.'!O128)</f>
        <v/>
      </c>
      <c r="H132" s="274" t="str">
        <f>IF('1045Bd Stammdaten Mitarb.'!P128="","",'1045Bd Stammdaten Mitarb.'!P128)</f>
        <v/>
      </c>
      <c r="I132" s="275" t="str">
        <f>IF('1045Bd Stammdaten Mitarb.'!Q128="","",'1045Bd Stammdaten Mitarb.'!Q128)</f>
        <v/>
      </c>
      <c r="J132" s="318" t="str">
        <f t="shared" si="17"/>
        <v/>
      </c>
      <c r="K132" s="278" t="str">
        <f t="shared" si="18"/>
        <v/>
      </c>
      <c r="L132" s="276" t="str">
        <f>IF('1045Bd Stammdaten Mitarb.'!R128="","",'1045Bd Stammdaten Mitarb.'!R128)</f>
        <v/>
      </c>
      <c r="M132" s="277" t="str">
        <f t="shared" si="19"/>
        <v/>
      </c>
      <c r="N132" s="319" t="str">
        <f t="shared" si="20"/>
        <v/>
      </c>
      <c r="O132" s="318" t="str">
        <f t="shared" si="21"/>
        <v/>
      </c>
      <c r="P132" s="278" t="str">
        <f t="shared" si="22"/>
        <v/>
      </c>
      <c r="Q132" s="276" t="str">
        <f t="shared" si="23"/>
        <v/>
      </c>
      <c r="R132" s="277" t="str">
        <f t="shared" si="24"/>
        <v/>
      </c>
      <c r="S132" s="278" t="str">
        <f>IF(N132="","",MAX((N132-AE132)*'1045Ad Antrag'!$B$30,0))</f>
        <v/>
      </c>
      <c r="T132" s="279" t="str">
        <f t="shared" si="25"/>
        <v/>
      </c>
      <c r="U132" s="187"/>
      <c r="V132" s="194">
        <f>'1045Bd Stammdaten Mitarb.'!L128</f>
        <v>0</v>
      </c>
      <c r="W132" s="194" t="str">
        <f>'1045Ed Abrechnung'!D132</f>
        <v/>
      </c>
      <c r="X132" s="187">
        <f>IF(AND('1045Bd Stammdaten Mitarb.'!P128="",'1045Bd Stammdaten Mitarb.'!Q128=""),0,'1045Bd Stammdaten Mitarb.'!P128-'1045Bd Stammdaten Mitarb.'!Q128)</f>
        <v>0</v>
      </c>
      <c r="Y132" s="187" t="str">
        <f>IF(OR($C132="",'1045Bd Stammdaten Mitarb.'!M128="",F132="",'1045Bd Stammdaten Mitarb.'!O128="",X132=""),"",'1045Bd Stammdaten Mitarb.'!M128-F132-'1045Bd Stammdaten Mitarb.'!O128-X132)</f>
        <v/>
      </c>
      <c r="Z132" s="150" t="str">
        <f>IF(K132="","",K132 - '1045Bd Stammdaten Mitarb.'!R128)</f>
        <v/>
      </c>
      <c r="AA132" s="150" t="str">
        <f t="shared" si="26"/>
        <v/>
      </c>
      <c r="AB132" s="150" t="str">
        <f t="shared" si="27"/>
        <v/>
      </c>
      <c r="AC132" s="150" t="str">
        <f t="shared" si="28"/>
        <v/>
      </c>
      <c r="AD132" s="150" t="str">
        <f>IF(OR($C132="",K132="",N132=""),"",MAX(O132+'1045Bd Stammdaten Mitarb.'!S128-N132,0))</f>
        <v/>
      </c>
      <c r="AE132" s="150">
        <f>'1045Bd Stammdaten Mitarb.'!S128</f>
        <v>0</v>
      </c>
      <c r="AF132" s="150" t="str">
        <f t="shared" si="29"/>
        <v/>
      </c>
      <c r="AG132" s="159">
        <f>IF('1045Bd Stammdaten Mitarb.'!M128="",0,1)</f>
        <v>0</v>
      </c>
      <c r="AH132" s="179">
        <f t="shared" si="30"/>
        <v>0</v>
      </c>
      <c r="AI132" s="150">
        <f>IF('1045Bd Stammdaten Mitarb.'!M128="",0,'1045Bd Stammdaten Mitarb.'!M128)</f>
        <v>0</v>
      </c>
      <c r="AJ132" s="150">
        <f>IF('1045Bd Stammdaten Mitarb.'!M128="",0,'1045Bd Stammdaten Mitarb.'!O128)</f>
        <v>0</v>
      </c>
      <c r="AK132" s="194">
        <f>IF('1045Bd Stammdaten Mitarb.'!U128&gt;0,AA132,0)</f>
        <v>0</v>
      </c>
      <c r="AL132" s="160">
        <f>IF('1045Bd Stammdaten Mitarb.'!U128&gt;0,'1045Bd Stammdaten Mitarb.'!S128,0)</f>
        <v>0</v>
      </c>
      <c r="AM132" s="150">
        <f>'1045Bd Stammdaten Mitarb.'!M128</f>
        <v>0</v>
      </c>
      <c r="AN132" s="150">
        <f>'1045Bd Stammdaten Mitarb.'!O128</f>
        <v>0</v>
      </c>
      <c r="AO132" s="150">
        <f t="shared" si="31"/>
        <v>0</v>
      </c>
    </row>
    <row r="133" spans="1:41" s="152" customFormat="1" ht="16.899999999999999" customHeight="1">
      <c r="A133" s="191" t="str">
        <f>IF('1045Bd Stammdaten Mitarb.'!A129="","",'1045Bd Stammdaten Mitarb.'!A129)</f>
        <v/>
      </c>
      <c r="B133" s="192" t="str">
        <f>IF('1045Bd Stammdaten Mitarb.'!B129="","",'1045Bd Stammdaten Mitarb.'!B129)</f>
        <v/>
      </c>
      <c r="C133" s="193" t="str">
        <f>IF('1045Bd Stammdaten Mitarb.'!C129="","",'1045Bd Stammdaten Mitarb.'!C129)</f>
        <v/>
      </c>
      <c r="D133" s="277" t="str">
        <f>IF('1045Bd Stammdaten Mitarb.'!AF129="","",IF('1045Bd Stammdaten Mitarb.'!AF129*E133&gt;'1045Ad Antrag'!$B$28,'1045Ad Antrag'!$B$28/E133,'1045Bd Stammdaten Mitarb.'!AF129))</f>
        <v/>
      </c>
      <c r="E133" s="278" t="str">
        <f>IF('1045Bd Stammdaten Mitarb.'!M129="","",'1045Bd Stammdaten Mitarb.'!M129)</f>
        <v/>
      </c>
      <c r="F133" s="273" t="str">
        <f>IF('1045Bd Stammdaten Mitarb.'!N129="","",'1045Bd Stammdaten Mitarb.'!N129)</f>
        <v/>
      </c>
      <c r="G133" s="273" t="str">
        <f>IF('1045Bd Stammdaten Mitarb.'!O129="","",'1045Bd Stammdaten Mitarb.'!O129)</f>
        <v/>
      </c>
      <c r="H133" s="274" t="str">
        <f>IF('1045Bd Stammdaten Mitarb.'!P129="","",'1045Bd Stammdaten Mitarb.'!P129)</f>
        <v/>
      </c>
      <c r="I133" s="275" t="str">
        <f>IF('1045Bd Stammdaten Mitarb.'!Q129="","",'1045Bd Stammdaten Mitarb.'!Q129)</f>
        <v/>
      </c>
      <c r="J133" s="318" t="str">
        <f t="shared" si="17"/>
        <v/>
      </c>
      <c r="K133" s="278" t="str">
        <f t="shared" si="18"/>
        <v/>
      </c>
      <c r="L133" s="276" t="str">
        <f>IF('1045Bd Stammdaten Mitarb.'!R129="","",'1045Bd Stammdaten Mitarb.'!R129)</f>
        <v/>
      </c>
      <c r="M133" s="277" t="str">
        <f t="shared" si="19"/>
        <v/>
      </c>
      <c r="N133" s="319" t="str">
        <f t="shared" si="20"/>
        <v/>
      </c>
      <c r="O133" s="318" t="str">
        <f t="shared" si="21"/>
        <v/>
      </c>
      <c r="P133" s="278" t="str">
        <f t="shared" si="22"/>
        <v/>
      </c>
      <c r="Q133" s="276" t="str">
        <f t="shared" si="23"/>
        <v/>
      </c>
      <c r="R133" s="277" t="str">
        <f t="shared" si="24"/>
        <v/>
      </c>
      <c r="S133" s="278" t="str">
        <f>IF(N133="","",MAX((N133-AE133)*'1045Ad Antrag'!$B$30,0))</f>
        <v/>
      </c>
      <c r="T133" s="279" t="str">
        <f t="shared" si="25"/>
        <v/>
      </c>
      <c r="U133" s="187"/>
      <c r="V133" s="194">
        <f>'1045Bd Stammdaten Mitarb.'!L129</f>
        <v>0</v>
      </c>
      <c r="W133" s="194" t="str">
        <f>'1045Ed Abrechnung'!D133</f>
        <v/>
      </c>
      <c r="X133" s="187">
        <f>IF(AND('1045Bd Stammdaten Mitarb.'!P129="",'1045Bd Stammdaten Mitarb.'!Q129=""),0,'1045Bd Stammdaten Mitarb.'!P129-'1045Bd Stammdaten Mitarb.'!Q129)</f>
        <v>0</v>
      </c>
      <c r="Y133" s="187" t="str">
        <f>IF(OR($C133="",'1045Bd Stammdaten Mitarb.'!M129="",F133="",'1045Bd Stammdaten Mitarb.'!O129="",X133=""),"",'1045Bd Stammdaten Mitarb.'!M129-F133-'1045Bd Stammdaten Mitarb.'!O129-X133)</f>
        <v/>
      </c>
      <c r="Z133" s="150" t="str">
        <f>IF(K133="","",K133 - '1045Bd Stammdaten Mitarb.'!R129)</f>
        <v/>
      </c>
      <c r="AA133" s="150" t="str">
        <f t="shared" si="26"/>
        <v/>
      </c>
      <c r="AB133" s="150" t="str">
        <f t="shared" si="27"/>
        <v/>
      </c>
      <c r="AC133" s="150" t="str">
        <f t="shared" si="28"/>
        <v/>
      </c>
      <c r="AD133" s="150" t="str">
        <f>IF(OR($C133="",K133="",N133=""),"",MAX(O133+'1045Bd Stammdaten Mitarb.'!S129-N133,0))</f>
        <v/>
      </c>
      <c r="AE133" s="150">
        <f>'1045Bd Stammdaten Mitarb.'!S129</f>
        <v>0</v>
      </c>
      <c r="AF133" s="150" t="str">
        <f t="shared" si="29"/>
        <v/>
      </c>
      <c r="AG133" s="159">
        <f>IF('1045Bd Stammdaten Mitarb.'!M129="",0,1)</f>
        <v>0</v>
      </c>
      <c r="AH133" s="179">
        <f t="shared" si="30"/>
        <v>0</v>
      </c>
      <c r="AI133" s="150">
        <f>IF('1045Bd Stammdaten Mitarb.'!M129="",0,'1045Bd Stammdaten Mitarb.'!M129)</f>
        <v>0</v>
      </c>
      <c r="AJ133" s="150">
        <f>IF('1045Bd Stammdaten Mitarb.'!M129="",0,'1045Bd Stammdaten Mitarb.'!O129)</f>
        <v>0</v>
      </c>
      <c r="AK133" s="194">
        <f>IF('1045Bd Stammdaten Mitarb.'!U129&gt;0,AA133,0)</f>
        <v>0</v>
      </c>
      <c r="AL133" s="160">
        <f>IF('1045Bd Stammdaten Mitarb.'!U129&gt;0,'1045Bd Stammdaten Mitarb.'!S129,0)</f>
        <v>0</v>
      </c>
      <c r="AM133" s="150">
        <f>'1045Bd Stammdaten Mitarb.'!M129</f>
        <v>0</v>
      </c>
      <c r="AN133" s="150">
        <f>'1045Bd Stammdaten Mitarb.'!O129</f>
        <v>0</v>
      </c>
      <c r="AO133" s="150">
        <f t="shared" si="31"/>
        <v>0</v>
      </c>
    </row>
    <row r="134" spans="1:41" s="152" customFormat="1" ht="16.899999999999999" customHeight="1">
      <c r="A134" s="191" t="str">
        <f>IF('1045Bd Stammdaten Mitarb.'!A130="","",'1045Bd Stammdaten Mitarb.'!A130)</f>
        <v/>
      </c>
      <c r="B134" s="192" t="str">
        <f>IF('1045Bd Stammdaten Mitarb.'!B130="","",'1045Bd Stammdaten Mitarb.'!B130)</f>
        <v/>
      </c>
      <c r="C134" s="193" t="str">
        <f>IF('1045Bd Stammdaten Mitarb.'!C130="","",'1045Bd Stammdaten Mitarb.'!C130)</f>
        <v/>
      </c>
      <c r="D134" s="277" t="str">
        <f>IF('1045Bd Stammdaten Mitarb.'!AF130="","",IF('1045Bd Stammdaten Mitarb.'!AF130*E134&gt;'1045Ad Antrag'!$B$28,'1045Ad Antrag'!$B$28/E134,'1045Bd Stammdaten Mitarb.'!AF130))</f>
        <v/>
      </c>
      <c r="E134" s="278" t="str">
        <f>IF('1045Bd Stammdaten Mitarb.'!M130="","",'1045Bd Stammdaten Mitarb.'!M130)</f>
        <v/>
      </c>
      <c r="F134" s="273" t="str">
        <f>IF('1045Bd Stammdaten Mitarb.'!N130="","",'1045Bd Stammdaten Mitarb.'!N130)</f>
        <v/>
      </c>
      <c r="G134" s="273" t="str">
        <f>IF('1045Bd Stammdaten Mitarb.'!O130="","",'1045Bd Stammdaten Mitarb.'!O130)</f>
        <v/>
      </c>
      <c r="H134" s="274" t="str">
        <f>IF('1045Bd Stammdaten Mitarb.'!P130="","",'1045Bd Stammdaten Mitarb.'!P130)</f>
        <v/>
      </c>
      <c r="I134" s="275" t="str">
        <f>IF('1045Bd Stammdaten Mitarb.'!Q130="","",'1045Bd Stammdaten Mitarb.'!Q130)</f>
        <v/>
      </c>
      <c r="J134" s="318" t="str">
        <f t="shared" si="17"/>
        <v/>
      </c>
      <c r="K134" s="278" t="str">
        <f t="shared" si="18"/>
        <v/>
      </c>
      <c r="L134" s="276" t="str">
        <f>IF('1045Bd Stammdaten Mitarb.'!R130="","",'1045Bd Stammdaten Mitarb.'!R130)</f>
        <v/>
      </c>
      <c r="M134" s="277" t="str">
        <f t="shared" si="19"/>
        <v/>
      </c>
      <c r="N134" s="319" t="str">
        <f t="shared" si="20"/>
        <v/>
      </c>
      <c r="O134" s="318" t="str">
        <f t="shared" si="21"/>
        <v/>
      </c>
      <c r="P134" s="278" t="str">
        <f t="shared" si="22"/>
        <v/>
      </c>
      <c r="Q134" s="276" t="str">
        <f t="shared" si="23"/>
        <v/>
      </c>
      <c r="R134" s="277" t="str">
        <f t="shared" si="24"/>
        <v/>
      </c>
      <c r="S134" s="278" t="str">
        <f>IF(N134="","",MAX((N134-AE134)*'1045Ad Antrag'!$B$30,0))</f>
        <v/>
      </c>
      <c r="T134" s="279" t="str">
        <f t="shared" si="25"/>
        <v/>
      </c>
      <c r="U134" s="187"/>
      <c r="V134" s="194">
        <f>'1045Bd Stammdaten Mitarb.'!L130</f>
        <v>0</v>
      </c>
      <c r="W134" s="194" t="str">
        <f>'1045Ed Abrechnung'!D134</f>
        <v/>
      </c>
      <c r="X134" s="187">
        <f>IF(AND('1045Bd Stammdaten Mitarb.'!P130="",'1045Bd Stammdaten Mitarb.'!Q130=""),0,'1045Bd Stammdaten Mitarb.'!P130-'1045Bd Stammdaten Mitarb.'!Q130)</f>
        <v>0</v>
      </c>
      <c r="Y134" s="187" t="str">
        <f>IF(OR($C134="",'1045Bd Stammdaten Mitarb.'!M130="",F134="",'1045Bd Stammdaten Mitarb.'!O130="",X134=""),"",'1045Bd Stammdaten Mitarb.'!M130-F134-'1045Bd Stammdaten Mitarb.'!O130-X134)</f>
        <v/>
      </c>
      <c r="Z134" s="150" t="str">
        <f>IF(K134="","",K134 - '1045Bd Stammdaten Mitarb.'!R130)</f>
        <v/>
      </c>
      <c r="AA134" s="150" t="str">
        <f t="shared" si="26"/>
        <v/>
      </c>
      <c r="AB134" s="150" t="str">
        <f t="shared" si="27"/>
        <v/>
      </c>
      <c r="AC134" s="150" t="str">
        <f t="shared" si="28"/>
        <v/>
      </c>
      <c r="AD134" s="150" t="str">
        <f>IF(OR($C134="",K134="",N134=""),"",MAX(O134+'1045Bd Stammdaten Mitarb.'!S130-N134,0))</f>
        <v/>
      </c>
      <c r="AE134" s="150">
        <f>'1045Bd Stammdaten Mitarb.'!S130</f>
        <v>0</v>
      </c>
      <c r="AF134" s="150" t="str">
        <f t="shared" si="29"/>
        <v/>
      </c>
      <c r="AG134" s="159">
        <f>IF('1045Bd Stammdaten Mitarb.'!M130="",0,1)</f>
        <v>0</v>
      </c>
      <c r="AH134" s="179">
        <f t="shared" si="30"/>
        <v>0</v>
      </c>
      <c r="AI134" s="150">
        <f>IF('1045Bd Stammdaten Mitarb.'!M130="",0,'1045Bd Stammdaten Mitarb.'!M130)</f>
        <v>0</v>
      </c>
      <c r="AJ134" s="150">
        <f>IF('1045Bd Stammdaten Mitarb.'!M130="",0,'1045Bd Stammdaten Mitarb.'!O130)</f>
        <v>0</v>
      </c>
      <c r="AK134" s="194">
        <f>IF('1045Bd Stammdaten Mitarb.'!U130&gt;0,AA134,0)</f>
        <v>0</v>
      </c>
      <c r="AL134" s="160">
        <f>IF('1045Bd Stammdaten Mitarb.'!U130&gt;0,'1045Bd Stammdaten Mitarb.'!S130,0)</f>
        <v>0</v>
      </c>
      <c r="AM134" s="150">
        <f>'1045Bd Stammdaten Mitarb.'!M130</f>
        <v>0</v>
      </c>
      <c r="AN134" s="150">
        <f>'1045Bd Stammdaten Mitarb.'!O130</f>
        <v>0</v>
      </c>
      <c r="AO134" s="150">
        <f t="shared" si="31"/>
        <v>0</v>
      </c>
    </row>
    <row r="135" spans="1:41" s="152" customFormat="1" ht="16.899999999999999" customHeight="1">
      <c r="A135" s="191" t="str">
        <f>IF('1045Bd Stammdaten Mitarb.'!A131="","",'1045Bd Stammdaten Mitarb.'!A131)</f>
        <v/>
      </c>
      <c r="B135" s="192" t="str">
        <f>IF('1045Bd Stammdaten Mitarb.'!B131="","",'1045Bd Stammdaten Mitarb.'!B131)</f>
        <v/>
      </c>
      <c r="C135" s="193" t="str">
        <f>IF('1045Bd Stammdaten Mitarb.'!C131="","",'1045Bd Stammdaten Mitarb.'!C131)</f>
        <v/>
      </c>
      <c r="D135" s="277" t="str">
        <f>IF('1045Bd Stammdaten Mitarb.'!AF131="","",IF('1045Bd Stammdaten Mitarb.'!AF131*E135&gt;'1045Ad Antrag'!$B$28,'1045Ad Antrag'!$B$28/E135,'1045Bd Stammdaten Mitarb.'!AF131))</f>
        <v/>
      </c>
      <c r="E135" s="278" t="str">
        <f>IF('1045Bd Stammdaten Mitarb.'!M131="","",'1045Bd Stammdaten Mitarb.'!M131)</f>
        <v/>
      </c>
      <c r="F135" s="273" t="str">
        <f>IF('1045Bd Stammdaten Mitarb.'!N131="","",'1045Bd Stammdaten Mitarb.'!N131)</f>
        <v/>
      </c>
      <c r="G135" s="273" t="str">
        <f>IF('1045Bd Stammdaten Mitarb.'!O131="","",'1045Bd Stammdaten Mitarb.'!O131)</f>
        <v/>
      </c>
      <c r="H135" s="274" t="str">
        <f>IF('1045Bd Stammdaten Mitarb.'!P131="","",'1045Bd Stammdaten Mitarb.'!P131)</f>
        <v/>
      </c>
      <c r="I135" s="275" t="str">
        <f>IF('1045Bd Stammdaten Mitarb.'!Q131="","",'1045Bd Stammdaten Mitarb.'!Q131)</f>
        <v/>
      </c>
      <c r="J135" s="318" t="str">
        <f t="shared" si="17"/>
        <v/>
      </c>
      <c r="K135" s="278" t="str">
        <f t="shared" si="18"/>
        <v/>
      </c>
      <c r="L135" s="276" t="str">
        <f>IF('1045Bd Stammdaten Mitarb.'!R131="","",'1045Bd Stammdaten Mitarb.'!R131)</f>
        <v/>
      </c>
      <c r="M135" s="277" t="str">
        <f t="shared" si="19"/>
        <v/>
      </c>
      <c r="N135" s="319" t="str">
        <f t="shared" si="20"/>
        <v/>
      </c>
      <c r="O135" s="318" t="str">
        <f t="shared" si="21"/>
        <v/>
      </c>
      <c r="P135" s="278" t="str">
        <f t="shared" si="22"/>
        <v/>
      </c>
      <c r="Q135" s="276" t="str">
        <f t="shared" si="23"/>
        <v/>
      </c>
      <c r="R135" s="277" t="str">
        <f t="shared" si="24"/>
        <v/>
      </c>
      <c r="S135" s="278" t="str">
        <f>IF(N135="","",MAX((N135-AE135)*'1045Ad Antrag'!$B$30,0))</f>
        <v/>
      </c>
      <c r="T135" s="279" t="str">
        <f t="shared" si="25"/>
        <v/>
      </c>
      <c r="U135" s="187"/>
      <c r="V135" s="194">
        <f>'1045Bd Stammdaten Mitarb.'!L131</f>
        <v>0</v>
      </c>
      <c r="W135" s="194" t="str">
        <f>'1045Ed Abrechnung'!D135</f>
        <v/>
      </c>
      <c r="X135" s="187">
        <f>IF(AND('1045Bd Stammdaten Mitarb.'!P131="",'1045Bd Stammdaten Mitarb.'!Q131=""),0,'1045Bd Stammdaten Mitarb.'!P131-'1045Bd Stammdaten Mitarb.'!Q131)</f>
        <v>0</v>
      </c>
      <c r="Y135" s="187" t="str">
        <f>IF(OR($C135="",'1045Bd Stammdaten Mitarb.'!M131="",F135="",'1045Bd Stammdaten Mitarb.'!O131="",X135=""),"",'1045Bd Stammdaten Mitarb.'!M131-F135-'1045Bd Stammdaten Mitarb.'!O131-X135)</f>
        <v/>
      </c>
      <c r="Z135" s="150" t="str">
        <f>IF(K135="","",K135 - '1045Bd Stammdaten Mitarb.'!R131)</f>
        <v/>
      </c>
      <c r="AA135" s="150" t="str">
        <f t="shared" si="26"/>
        <v/>
      </c>
      <c r="AB135" s="150" t="str">
        <f t="shared" si="27"/>
        <v/>
      </c>
      <c r="AC135" s="150" t="str">
        <f t="shared" si="28"/>
        <v/>
      </c>
      <c r="AD135" s="150" t="str">
        <f>IF(OR($C135="",K135="",N135=""),"",MAX(O135+'1045Bd Stammdaten Mitarb.'!S131-N135,0))</f>
        <v/>
      </c>
      <c r="AE135" s="150">
        <f>'1045Bd Stammdaten Mitarb.'!S131</f>
        <v>0</v>
      </c>
      <c r="AF135" s="150" t="str">
        <f t="shared" si="29"/>
        <v/>
      </c>
      <c r="AG135" s="159">
        <f>IF('1045Bd Stammdaten Mitarb.'!M131="",0,1)</f>
        <v>0</v>
      </c>
      <c r="AH135" s="179">
        <f t="shared" si="30"/>
        <v>0</v>
      </c>
      <c r="AI135" s="150">
        <f>IF('1045Bd Stammdaten Mitarb.'!M131="",0,'1045Bd Stammdaten Mitarb.'!M131)</f>
        <v>0</v>
      </c>
      <c r="AJ135" s="150">
        <f>IF('1045Bd Stammdaten Mitarb.'!M131="",0,'1045Bd Stammdaten Mitarb.'!O131)</f>
        <v>0</v>
      </c>
      <c r="AK135" s="194">
        <f>IF('1045Bd Stammdaten Mitarb.'!U131&gt;0,AA135,0)</f>
        <v>0</v>
      </c>
      <c r="AL135" s="160">
        <f>IF('1045Bd Stammdaten Mitarb.'!U131&gt;0,'1045Bd Stammdaten Mitarb.'!S131,0)</f>
        <v>0</v>
      </c>
      <c r="AM135" s="150">
        <f>'1045Bd Stammdaten Mitarb.'!M131</f>
        <v>0</v>
      </c>
      <c r="AN135" s="150">
        <f>'1045Bd Stammdaten Mitarb.'!O131</f>
        <v>0</v>
      </c>
      <c r="AO135" s="150">
        <f t="shared" si="31"/>
        <v>0</v>
      </c>
    </row>
    <row r="136" spans="1:41" s="152" customFormat="1" ht="16.899999999999999" customHeight="1">
      <c r="A136" s="191" t="str">
        <f>IF('1045Bd Stammdaten Mitarb.'!A132="","",'1045Bd Stammdaten Mitarb.'!A132)</f>
        <v/>
      </c>
      <c r="B136" s="192" t="str">
        <f>IF('1045Bd Stammdaten Mitarb.'!B132="","",'1045Bd Stammdaten Mitarb.'!B132)</f>
        <v/>
      </c>
      <c r="C136" s="193" t="str">
        <f>IF('1045Bd Stammdaten Mitarb.'!C132="","",'1045Bd Stammdaten Mitarb.'!C132)</f>
        <v/>
      </c>
      <c r="D136" s="277" t="str">
        <f>IF('1045Bd Stammdaten Mitarb.'!AF132="","",IF('1045Bd Stammdaten Mitarb.'!AF132*E136&gt;'1045Ad Antrag'!$B$28,'1045Ad Antrag'!$B$28/E136,'1045Bd Stammdaten Mitarb.'!AF132))</f>
        <v/>
      </c>
      <c r="E136" s="278" t="str">
        <f>IF('1045Bd Stammdaten Mitarb.'!M132="","",'1045Bd Stammdaten Mitarb.'!M132)</f>
        <v/>
      </c>
      <c r="F136" s="273" t="str">
        <f>IF('1045Bd Stammdaten Mitarb.'!N132="","",'1045Bd Stammdaten Mitarb.'!N132)</f>
        <v/>
      </c>
      <c r="G136" s="273" t="str">
        <f>IF('1045Bd Stammdaten Mitarb.'!O132="","",'1045Bd Stammdaten Mitarb.'!O132)</f>
        <v/>
      </c>
      <c r="H136" s="274" t="str">
        <f>IF('1045Bd Stammdaten Mitarb.'!P132="","",'1045Bd Stammdaten Mitarb.'!P132)</f>
        <v/>
      </c>
      <c r="I136" s="275" t="str">
        <f>IF('1045Bd Stammdaten Mitarb.'!Q132="","",'1045Bd Stammdaten Mitarb.'!Q132)</f>
        <v/>
      </c>
      <c r="J136" s="318" t="str">
        <f t="shared" si="17"/>
        <v/>
      </c>
      <c r="K136" s="278" t="str">
        <f t="shared" si="18"/>
        <v/>
      </c>
      <c r="L136" s="276" t="str">
        <f>IF('1045Bd Stammdaten Mitarb.'!R132="","",'1045Bd Stammdaten Mitarb.'!R132)</f>
        <v/>
      </c>
      <c r="M136" s="277" t="str">
        <f t="shared" si="19"/>
        <v/>
      </c>
      <c r="N136" s="319" t="str">
        <f t="shared" si="20"/>
        <v/>
      </c>
      <c r="O136" s="318" t="str">
        <f t="shared" si="21"/>
        <v/>
      </c>
      <c r="P136" s="278" t="str">
        <f t="shared" si="22"/>
        <v/>
      </c>
      <c r="Q136" s="276" t="str">
        <f t="shared" si="23"/>
        <v/>
      </c>
      <c r="R136" s="277" t="str">
        <f t="shared" si="24"/>
        <v/>
      </c>
      <c r="S136" s="278" t="str">
        <f>IF(N136="","",MAX((N136-AE136)*'1045Ad Antrag'!$B$30,0))</f>
        <v/>
      </c>
      <c r="T136" s="279" t="str">
        <f t="shared" si="25"/>
        <v/>
      </c>
      <c r="U136" s="187"/>
      <c r="V136" s="194">
        <f>'1045Bd Stammdaten Mitarb.'!L132</f>
        <v>0</v>
      </c>
      <c r="W136" s="194" t="str">
        <f>'1045Ed Abrechnung'!D136</f>
        <v/>
      </c>
      <c r="X136" s="187">
        <f>IF(AND('1045Bd Stammdaten Mitarb.'!P132="",'1045Bd Stammdaten Mitarb.'!Q132=""),0,'1045Bd Stammdaten Mitarb.'!P132-'1045Bd Stammdaten Mitarb.'!Q132)</f>
        <v>0</v>
      </c>
      <c r="Y136" s="187" t="str">
        <f>IF(OR($C136="",'1045Bd Stammdaten Mitarb.'!M132="",F136="",'1045Bd Stammdaten Mitarb.'!O132="",X136=""),"",'1045Bd Stammdaten Mitarb.'!M132-F136-'1045Bd Stammdaten Mitarb.'!O132-X136)</f>
        <v/>
      </c>
      <c r="Z136" s="150" t="str">
        <f>IF(K136="","",K136 - '1045Bd Stammdaten Mitarb.'!R132)</f>
        <v/>
      </c>
      <c r="AA136" s="150" t="str">
        <f t="shared" si="26"/>
        <v/>
      </c>
      <c r="AB136" s="150" t="str">
        <f t="shared" si="27"/>
        <v/>
      </c>
      <c r="AC136" s="150" t="str">
        <f t="shared" si="28"/>
        <v/>
      </c>
      <c r="AD136" s="150" t="str">
        <f>IF(OR($C136="",K136="",N136=""),"",MAX(O136+'1045Bd Stammdaten Mitarb.'!S132-N136,0))</f>
        <v/>
      </c>
      <c r="AE136" s="150">
        <f>'1045Bd Stammdaten Mitarb.'!S132</f>
        <v>0</v>
      </c>
      <c r="AF136" s="150" t="str">
        <f t="shared" si="29"/>
        <v/>
      </c>
      <c r="AG136" s="159">
        <f>IF('1045Bd Stammdaten Mitarb.'!M132="",0,1)</f>
        <v>0</v>
      </c>
      <c r="AH136" s="179">
        <f t="shared" si="30"/>
        <v>0</v>
      </c>
      <c r="AI136" s="150">
        <f>IF('1045Bd Stammdaten Mitarb.'!M132="",0,'1045Bd Stammdaten Mitarb.'!M132)</f>
        <v>0</v>
      </c>
      <c r="AJ136" s="150">
        <f>IF('1045Bd Stammdaten Mitarb.'!M132="",0,'1045Bd Stammdaten Mitarb.'!O132)</f>
        <v>0</v>
      </c>
      <c r="AK136" s="194">
        <f>IF('1045Bd Stammdaten Mitarb.'!U132&gt;0,AA136,0)</f>
        <v>0</v>
      </c>
      <c r="AL136" s="160">
        <f>IF('1045Bd Stammdaten Mitarb.'!U132&gt;0,'1045Bd Stammdaten Mitarb.'!S132,0)</f>
        <v>0</v>
      </c>
      <c r="AM136" s="150">
        <f>'1045Bd Stammdaten Mitarb.'!M132</f>
        <v>0</v>
      </c>
      <c r="AN136" s="150">
        <f>'1045Bd Stammdaten Mitarb.'!O132</f>
        <v>0</v>
      </c>
      <c r="AO136" s="150">
        <f t="shared" si="31"/>
        <v>0</v>
      </c>
    </row>
    <row r="137" spans="1:41" s="152" customFormat="1" ht="16.899999999999999" customHeight="1">
      <c r="A137" s="191" t="str">
        <f>IF('1045Bd Stammdaten Mitarb.'!A133="","",'1045Bd Stammdaten Mitarb.'!A133)</f>
        <v/>
      </c>
      <c r="B137" s="192" t="str">
        <f>IF('1045Bd Stammdaten Mitarb.'!B133="","",'1045Bd Stammdaten Mitarb.'!B133)</f>
        <v/>
      </c>
      <c r="C137" s="193" t="str">
        <f>IF('1045Bd Stammdaten Mitarb.'!C133="","",'1045Bd Stammdaten Mitarb.'!C133)</f>
        <v/>
      </c>
      <c r="D137" s="277" t="str">
        <f>IF('1045Bd Stammdaten Mitarb.'!AF133="","",IF('1045Bd Stammdaten Mitarb.'!AF133*E137&gt;'1045Ad Antrag'!$B$28,'1045Ad Antrag'!$B$28/E137,'1045Bd Stammdaten Mitarb.'!AF133))</f>
        <v/>
      </c>
      <c r="E137" s="278" t="str">
        <f>IF('1045Bd Stammdaten Mitarb.'!M133="","",'1045Bd Stammdaten Mitarb.'!M133)</f>
        <v/>
      </c>
      <c r="F137" s="273" t="str">
        <f>IF('1045Bd Stammdaten Mitarb.'!N133="","",'1045Bd Stammdaten Mitarb.'!N133)</f>
        <v/>
      </c>
      <c r="G137" s="273" t="str">
        <f>IF('1045Bd Stammdaten Mitarb.'!O133="","",'1045Bd Stammdaten Mitarb.'!O133)</f>
        <v/>
      </c>
      <c r="H137" s="274" t="str">
        <f>IF('1045Bd Stammdaten Mitarb.'!P133="","",'1045Bd Stammdaten Mitarb.'!P133)</f>
        <v/>
      </c>
      <c r="I137" s="275" t="str">
        <f>IF('1045Bd Stammdaten Mitarb.'!Q133="","",'1045Bd Stammdaten Mitarb.'!Q133)</f>
        <v/>
      </c>
      <c r="J137" s="318" t="str">
        <f t="shared" si="17"/>
        <v/>
      </c>
      <c r="K137" s="278" t="str">
        <f t="shared" si="18"/>
        <v/>
      </c>
      <c r="L137" s="276" t="str">
        <f>IF('1045Bd Stammdaten Mitarb.'!R133="","",'1045Bd Stammdaten Mitarb.'!R133)</f>
        <v/>
      </c>
      <c r="M137" s="277" t="str">
        <f t="shared" si="19"/>
        <v/>
      </c>
      <c r="N137" s="319" t="str">
        <f t="shared" si="20"/>
        <v/>
      </c>
      <c r="O137" s="318" t="str">
        <f t="shared" si="21"/>
        <v/>
      </c>
      <c r="P137" s="278" t="str">
        <f t="shared" si="22"/>
        <v/>
      </c>
      <c r="Q137" s="276" t="str">
        <f t="shared" si="23"/>
        <v/>
      </c>
      <c r="R137" s="277" t="str">
        <f t="shared" si="24"/>
        <v/>
      </c>
      <c r="S137" s="278" t="str">
        <f>IF(N137="","",MAX((N137-AE137)*'1045Ad Antrag'!$B$30,0))</f>
        <v/>
      </c>
      <c r="T137" s="279" t="str">
        <f t="shared" si="25"/>
        <v/>
      </c>
      <c r="U137" s="187"/>
      <c r="V137" s="194">
        <f>'1045Bd Stammdaten Mitarb.'!L133</f>
        <v>0</v>
      </c>
      <c r="W137" s="194" t="str">
        <f>'1045Ed Abrechnung'!D137</f>
        <v/>
      </c>
      <c r="X137" s="187">
        <f>IF(AND('1045Bd Stammdaten Mitarb.'!P133="",'1045Bd Stammdaten Mitarb.'!Q133=""),0,'1045Bd Stammdaten Mitarb.'!P133-'1045Bd Stammdaten Mitarb.'!Q133)</f>
        <v>0</v>
      </c>
      <c r="Y137" s="187" t="str">
        <f>IF(OR($C137="",'1045Bd Stammdaten Mitarb.'!M133="",F137="",'1045Bd Stammdaten Mitarb.'!O133="",X137=""),"",'1045Bd Stammdaten Mitarb.'!M133-F137-'1045Bd Stammdaten Mitarb.'!O133-X137)</f>
        <v/>
      </c>
      <c r="Z137" s="150" t="str">
        <f>IF(K137="","",K137 - '1045Bd Stammdaten Mitarb.'!R133)</f>
        <v/>
      </c>
      <c r="AA137" s="150" t="str">
        <f t="shared" si="26"/>
        <v/>
      </c>
      <c r="AB137" s="150" t="str">
        <f t="shared" si="27"/>
        <v/>
      </c>
      <c r="AC137" s="150" t="str">
        <f t="shared" si="28"/>
        <v/>
      </c>
      <c r="AD137" s="150" t="str">
        <f>IF(OR($C137="",K137="",N137=""),"",MAX(O137+'1045Bd Stammdaten Mitarb.'!S133-N137,0))</f>
        <v/>
      </c>
      <c r="AE137" s="150">
        <f>'1045Bd Stammdaten Mitarb.'!S133</f>
        <v>0</v>
      </c>
      <c r="AF137" s="150" t="str">
        <f t="shared" si="29"/>
        <v/>
      </c>
      <c r="AG137" s="159">
        <f>IF('1045Bd Stammdaten Mitarb.'!M133="",0,1)</f>
        <v>0</v>
      </c>
      <c r="AH137" s="179">
        <f t="shared" si="30"/>
        <v>0</v>
      </c>
      <c r="AI137" s="150">
        <f>IF('1045Bd Stammdaten Mitarb.'!M133="",0,'1045Bd Stammdaten Mitarb.'!M133)</f>
        <v>0</v>
      </c>
      <c r="AJ137" s="150">
        <f>IF('1045Bd Stammdaten Mitarb.'!M133="",0,'1045Bd Stammdaten Mitarb.'!O133)</f>
        <v>0</v>
      </c>
      <c r="AK137" s="194">
        <f>IF('1045Bd Stammdaten Mitarb.'!U133&gt;0,AA137,0)</f>
        <v>0</v>
      </c>
      <c r="AL137" s="160">
        <f>IF('1045Bd Stammdaten Mitarb.'!U133&gt;0,'1045Bd Stammdaten Mitarb.'!S133,0)</f>
        <v>0</v>
      </c>
      <c r="AM137" s="150">
        <f>'1045Bd Stammdaten Mitarb.'!M133</f>
        <v>0</v>
      </c>
      <c r="AN137" s="150">
        <f>'1045Bd Stammdaten Mitarb.'!O133</f>
        <v>0</v>
      </c>
      <c r="AO137" s="150">
        <f t="shared" si="31"/>
        <v>0</v>
      </c>
    </row>
    <row r="138" spans="1:41" s="152" customFormat="1" ht="16.899999999999999" customHeight="1">
      <c r="A138" s="191" t="str">
        <f>IF('1045Bd Stammdaten Mitarb.'!A134="","",'1045Bd Stammdaten Mitarb.'!A134)</f>
        <v/>
      </c>
      <c r="B138" s="192" t="str">
        <f>IF('1045Bd Stammdaten Mitarb.'!B134="","",'1045Bd Stammdaten Mitarb.'!B134)</f>
        <v/>
      </c>
      <c r="C138" s="193" t="str">
        <f>IF('1045Bd Stammdaten Mitarb.'!C134="","",'1045Bd Stammdaten Mitarb.'!C134)</f>
        <v/>
      </c>
      <c r="D138" s="277" t="str">
        <f>IF('1045Bd Stammdaten Mitarb.'!AF134="","",IF('1045Bd Stammdaten Mitarb.'!AF134*E138&gt;'1045Ad Antrag'!$B$28,'1045Ad Antrag'!$B$28/E138,'1045Bd Stammdaten Mitarb.'!AF134))</f>
        <v/>
      </c>
      <c r="E138" s="278" t="str">
        <f>IF('1045Bd Stammdaten Mitarb.'!M134="","",'1045Bd Stammdaten Mitarb.'!M134)</f>
        <v/>
      </c>
      <c r="F138" s="273" t="str">
        <f>IF('1045Bd Stammdaten Mitarb.'!N134="","",'1045Bd Stammdaten Mitarb.'!N134)</f>
        <v/>
      </c>
      <c r="G138" s="273" t="str">
        <f>IF('1045Bd Stammdaten Mitarb.'!O134="","",'1045Bd Stammdaten Mitarb.'!O134)</f>
        <v/>
      </c>
      <c r="H138" s="274" t="str">
        <f>IF('1045Bd Stammdaten Mitarb.'!P134="","",'1045Bd Stammdaten Mitarb.'!P134)</f>
        <v/>
      </c>
      <c r="I138" s="275" t="str">
        <f>IF('1045Bd Stammdaten Mitarb.'!Q134="","",'1045Bd Stammdaten Mitarb.'!Q134)</f>
        <v/>
      </c>
      <c r="J138" s="318" t="str">
        <f t="shared" si="17"/>
        <v/>
      </c>
      <c r="K138" s="278" t="str">
        <f t="shared" si="18"/>
        <v/>
      </c>
      <c r="L138" s="276" t="str">
        <f>IF('1045Bd Stammdaten Mitarb.'!R134="","",'1045Bd Stammdaten Mitarb.'!R134)</f>
        <v/>
      </c>
      <c r="M138" s="277" t="str">
        <f t="shared" si="19"/>
        <v/>
      </c>
      <c r="N138" s="319" t="str">
        <f t="shared" si="20"/>
        <v/>
      </c>
      <c r="O138" s="318" t="str">
        <f t="shared" si="21"/>
        <v/>
      </c>
      <c r="P138" s="278" t="str">
        <f t="shared" si="22"/>
        <v/>
      </c>
      <c r="Q138" s="276" t="str">
        <f t="shared" si="23"/>
        <v/>
      </c>
      <c r="R138" s="277" t="str">
        <f t="shared" si="24"/>
        <v/>
      </c>
      <c r="S138" s="278" t="str">
        <f>IF(N138="","",MAX((N138-AE138)*'1045Ad Antrag'!$B$30,0))</f>
        <v/>
      </c>
      <c r="T138" s="279" t="str">
        <f t="shared" si="25"/>
        <v/>
      </c>
      <c r="U138" s="187"/>
      <c r="V138" s="194">
        <f>'1045Bd Stammdaten Mitarb.'!L134</f>
        <v>0</v>
      </c>
      <c r="W138" s="194" t="str">
        <f>'1045Ed Abrechnung'!D138</f>
        <v/>
      </c>
      <c r="X138" s="187">
        <f>IF(AND('1045Bd Stammdaten Mitarb.'!P134="",'1045Bd Stammdaten Mitarb.'!Q134=""),0,'1045Bd Stammdaten Mitarb.'!P134-'1045Bd Stammdaten Mitarb.'!Q134)</f>
        <v>0</v>
      </c>
      <c r="Y138" s="187" t="str">
        <f>IF(OR($C138="",'1045Bd Stammdaten Mitarb.'!M134="",F138="",'1045Bd Stammdaten Mitarb.'!O134="",X138=""),"",'1045Bd Stammdaten Mitarb.'!M134-F138-'1045Bd Stammdaten Mitarb.'!O134-X138)</f>
        <v/>
      </c>
      <c r="Z138" s="150" t="str">
        <f>IF(K138="","",K138 - '1045Bd Stammdaten Mitarb.'!R134)</f>
        <v/>
      </c>
      <c r="AA138" s="150" t="str">
        <f t="shared" si="26"/>
        <v/>
      </c>
      <c r="AB138" s="150" t="str">
        <f t="shared" si="27"/>
        <v/>
      </c>
      <c r="AC138" s="150" t="str">
        <f t="shared" si="28"/>
        <v/>
      </c>
      <c r="AD138" s="150" t="str">
        <f>IF(OR($C138="",K138="",N138=""),"",MAX(O138+'1045Bd Stammdaten Mitarb.'!S134-N138,0))</f>
        <v/>
      </c>
      <c r="AE138" s="150">
        <f>'1045Bd Stammdaten Mitarb.'!S134</f>
        <v>0</v>
      </c>
      <c r="AF138" s="150" t="str">
        <f t="shared" si="29"/>
        <v/>
      </c>
      <c r="AG138" s="159">
        <f>IF('1045Bd Stammdaten Mitarb.'!M134="",0,1)</f>
        <v>0</v>
      </c>
      <c r="AH138" s="179">
        <f t="shared" si="30"/>
        <v>0</v>
      </c>
      <c r="AI138" s="150">
        <f>IF('1045Bd Stammdaten Mitarb.'!M134="",0,'1045Bd Stammdaten Mitarb.'!M134)</f>
        <v>0</v>
      </c>
      <c r="AJ138" s="150">
        <f>IF('1045Bd Stammdaten Mitarb.'!M134="",0,'1045Bd Stammdaten Mitarb.'!O134)</f>
        <v>0</v>
      </c>
      <c r="AK138" s="194">
        <f>IF('1045Bd Stammdaten Mitarb.'!U134&gt;0,AA138,0)</f>
        <v>0</v>
      </c>
      <c r="AL138" s="160">
        <f>IF('1045Bd Stammdaten Mitarb.'!U134&gt;0,'1045Bd Stammdaten Mitarb.'!S134,0)</f>
        <v>0</v>
      </c>
      <c r="AM138" s="150">
        <f>'1045Bd Stammdaten Mitarb.'!M134</f>
        <v>0</v>
      </c>
      <c r="AN138" s="150">
        <f>'1045Bd Stammdaten Mitarb.'!O134</f>
        <v>0</v>
      </c>
      <c r="AO138" s="150">
        <f t="shared" si="31"/>
        <v>0</v>
      </c>
    </row>
    <row r="139" spans="1:41" s="152" customFormat="1" ht="16.899999999999999" customHeight="1">
      <c r="A139" s="191" t="str">
        <f>IF('1045Bd Stammdaten Mitarb.'!A135="","",'1045Bd Stammdaten Mitarb.'!A135)</f>
        <v/>
      </c>
      <c r="B139" s="192" t="str">
        <f>IF('1045Bd Stammdaten Mitarb.'!B135="","",'1045Bd Stammdaten Mitarb.'!B135)</f>
        <v/>
      </c>
      <c r="C139" s="193" t="str">
        <f>IF('1045Bd Stammdaten Mitarb.'!C135="","",'1045Bd Stammdaten Mitarb.'!C135)</f>
        <v/>
      </c>
      <c r="D139" s="277" t="str">
        <f>IF('1045Bd Stammdaten Mitarb.'!AF135="","",IF('1045Bd Stammdaten Mitarb.'!AF135*E139&gt;'1045Ad Antrag'!$B$28,'1045Ad Antrag'!$B$28/E139,'1045Bd Stammdaten Mitarb.'!AF135))</f>
        <v/>
      </c>
      <c r="E139" s="278" t="str">
        <f>IF('1045Bd Stammdaten Mitarb.'!M135="","",'1045Bd Stammdaten Mitarb.'!M135)</f>
        <v/>
      </c>
      <c r="F139" s="273" t="str">
        <f>IF('1045Bd Stammdaten Mitarb.'!N135="","",'1045Bd Stammdaten Mitarb.'!N135)</f>
        <v/>
      </c>
      <c r="G139" s="273" t="str">
        <f>IF('1045Bd Stammdaten Mitarb.'!O135="","",'1045Bd Stammdaten Mitarb.'!O135)</f>
        <v/>
      </c>
      <c r="H139" s="274" t="str">
        <f>IF('1045Bd Stammdaten Mitarb.'!P135="","",'1045Bd Stammdaten Mitarb.'!P135)</f>
        <v/>
      </c>
      <c r="I139" s="275" t="str">
        <f>IF('1045Bd Stammdaten Mitarb.'!Q135="","",'1045Bd Stammdaten Mitarb.'!Q135)</f>
        <v/>
      </c>
      <c r="J139" s="318" t="str">
        <f t="shared" si="17"/>
        <v/>
      </c>
      <c r="K139" s="278" t="str">
        <f t="shared" si="18"/>
        <v/>
      </c>
      <c r="L139" s="276" t="str">
        <f>IF('1045Bd Stammdaten Mitarb.'!R135="","",'1045Bd Stammdaten Mitarb.'!R135)</f>
        <v/>
      </c>
      <c r="M139" s="277" t="str">
        <f t="shared" si="19"/>
        <v/>
      </c>
      <c r="N139" s="319" t="str">
        <f t="shared" si="20"/>
        <v/>
      </c>
      <c r="O139" s="318" t="str">
        <f t="shared" si="21"/>
        <v/>
      </c>
      <c r="P139" s="278" t="str">
        <f t="shared" si="22"/>
        <v/>
      </c>
      <c r="Q139" s="276" t="str">
        <f t="shared" si="23"/>
        <v/>
      </c>
      <c r="R139" s="277" t="str">
        <f t="shared" si="24"/>
        <v/>
      </c>
      <c r="S139" s="278" t="str">
        <f>IF(N139="","",MAX((N139-AE139)*'1045Ad Antrag'!$B$30,0))</f>
        <v/>
      </c>
      <c r="T139" s="279" t="str">
        <f t="shared" si="25"/>
        <v/>
      </c>
      <c r="U139" s="187"/>
      <c r="V139" s="194">
        <f>'1045Bd Stammdaten Mitarb.'!L135</f>
        <v>0</v>
      </c>
      <c r="W139" s="194" t="str">
        <f>'1045Ed Abrechnung'!D139</f>
        <v/>
      </c>
      <c r="X139" s="187">
        <f>IF(AND('1045Bd Stammdaten Mitarb.'!P135="",'1045Bd Stammdaten Mitarb.'!Q135=""),0,'1045Bd Stammdaten Mitarb.'!P135-'1045Bd Stammdaten Mitarb.'!Q135)</f>
        <v>0</v>
      </c>
      <c r="Y139" s="187" t="str">
        <f>IF(OR($C139="",'1045Bd Stammdaten Mitarb.'!M135="",F139="",'1045Bd Stammdaten Mitarb.'!O135="",X139=""),"",'1045Bd Stammdaten Mitarb.'!M135-F139-'1045Bd Stammdaten Mitarb.'!O135-X139)</f>
        <v/>
      </c>
      <c r="Z139" s="150" t="str">
        <f>IF(K139="","",K139 - '1045Bd Stammdaten Mitarb.'!R135)</f>
        <v/>
      </c>
      <c r="AA139" s="150" t="str">
        <f t="shared" si="26"/>
        <v/>
      </c>
      <c r="AB139" s="150" t="str">
        <f t="shared" si="27"/>
        <v/>
      </c>
      <c r="AC139" s="150" t="str">
        <f t="shared" si="28"/>
        <v/>
      </c>
      <c r="AD139" s="150" t="str">
        <f>IF(OR($C139="",K139="",N139=""),"",MAX(O139+'1045Bd Stammdaten Mitarb.'!S135-N139,0))</f>
        <v/>
      </c>
      <c r="AE139" s="150">
        <f>'1045Bd Stammdaten Mitarb.'!S135</f>
        <v>0</v>
      </c>
      <c r="AF139" s="150" t="str">
        <f t="shared" si="29"/>
        <v/>
      </c>
      <c r="AG139" s="159">
        <f>IF('1045Bd Stammdaten Mitarb.'!M135="",0,1)</f>
        <v>0</v>
      </c>
      <c r="AH139" s="179">
        <f t="shared" si="30"/>
        <v>0</v>
      </c>
      <c r="AI139" s="150">
        <f>IF('1045Bd Stammdaten Mitarb.'!M135="",0,'1045Bd Stammdaten Mitarb.'!M135)</f>
        <v>0</v>
      </c>
      <c r="AJ139" s="150">
        <f>IF('1045Bd Stammdaten Mitarb.'!M135="",0,'1045Bd Stammdaten Mitarb.'!O135)</f>
        <v>0</v>
      </c>
      <c r="AK139" s="194">
        <f>IF('1045Bd Stammdaten Mitarb.'!U135&gt;0,AA139,0)</f>
        <v>0</v>
      </c>
      <c r="AL139" s="160">
        <f>IF('1045Bd Stammdaten Mitarb.'!U135&gt;0,'1045Bd Stammdaten Mitarb.'!S135,0)</f>
        <v>0</v>
      </c>
      <c r="AM139" s="150">
        <f>'1045Bd Stammdaten Mitarb.'!M135</f>
        <v>0</v>
      </c>
      <c r="AN139" s="150">
        <f>'1045Bd Stammdaten Mitarb.'!O135</f>
        <v>0</v>
      </c>
      <c r="AO139" s="150">
        <f t="shared" si="31"/>
        <v>0</v>
      </c>
    </row>
    <row r="140" spans="1:41" s="152" customFormat="1" ht="16.899999999999999" customHeight="1">
      <c r="A140" s="191" t="str">
        <f>IF('1045Bd Stammdaten Mitarb.'!A136="","",'1045Bd Stammdaten Mitarb.'!A136)</f>
        <v/>
      </c>
      <c r="B140" s="192" t="str">
        <f>IF('1045Bd Stammdaten Mitarb.'!B136="","",'1045Bd Stammdaten Mitarb.'!B136)</f>
        <v/>
      </c>
      <c r="C140" s="193" t="str">
        <f>IF('1045Bd Stammdaten Mitarb.'!C136="","",'1045Bd Stammdaten Mitarb.'!C136)</f>
        <v/>
      </c>
      <c r="D140" s="277" t="str">
        <f>IF('1045Bd Stammdaten Mitarb.'!AF136="","",IF('1045Bd Stammdaten Mitarb.'!AF136*E140&gt;'1045Ad Antrag'!$B$28,'1045Ad Antrag'!$B$28/E140,'1045Bd Stammdaten Mitarb.'!AF136))</f>
        <v/>
      </c>
      <c r="E140" s="278" t="str">
        <f>IF('1045Bd Stammdaten Mitarb.'!M136="","",'1045Bd Stammdaten Mitarb.'!M136)</f>
        <v/>
      </c>
      <c r="F140" s="273" t="str">
        <f>IF('1045Bd Stammdaten Mitarb.'!N136="","",'1045Bd Stammdaten Mitarb.'!N136)</f>
        <v/>
      </c>
      <c r="G140" s="273" t="str">
        <f>IF('1045Bd Stammdaten Mitarb.'!O136="","",'1045Bd Stammdaten Mitarb.'!O136)</f>
        <v/>
      </c>
      <c r="H140" s="274" t="str">
        <f>IF('1045Bd Stammdaten Mitarb.'!P136="","",'1045Bd Stammdaten Mitarb.'!P136)</f>
        <v/>
      </c>
      <c r="I140" s="275" t="str">
        <f>IF('1045Bd Stammdaten Mitarb.'!Q136="","",'1045Bd Stammdaten Mitarb.'!Q136)</f>
        <v/>
      </c>
      <c r="J140" s="318" t="str">
        <f t="shared" si="17"/>
        <v/>
      </c>
      <c r="K140" s="278" t="str">
        <f t="shared" si="18"/>
        <v/>
      </c>
      <c r="L140" s="276" t="str">
        <f>IF('1045Bd Stammdaten Mitarb.'!R136="","",'1045Bd Stammdaten Mitarb.'!R136)</f>
        <v/>
      </c>
      <c r="M140" s="277" t="str">
        <f t="shared" si="19"/>
        <v/>
      </c>
      <c r="N140" s="319" t="str">
        <f t="shared" si="20"/>
        <v/>
      </c>
      <c r="O140" s="318" t="str">
        <f t="shared" si="21"/>
        <v/>
      </c>
      <c r="P140" s="278" t="str">
        <f t="shared" si="22"/>
        <v/>
      </c>
      <c r="Q140" s="276" t="str">
        <f t="shared" si="23"/>
        <v/>
      </c>
      <c r="R140" s="277" t="str">
        <f t="shared" si="24"/>
        <v/>
      </c>
      <c r="S140" s="278" t="str">
        <f>IF(N140="","",MAX((N140-AE140)*'1045Ad Antrag'!$B$30,0))</f>
        <v/>
      </c>
      <c r="T140" s="279" t="str">
        <f t="shared" si="25"/>
        <v/>
      </c>
      <c r="U140" s="187"/>
      <c r="V140" s="194">
        <f>'1045Bd Stammdaten Mitarb.'!L136</f>
        <v>0</v>
      </c>
      <c r="W140" s="194" t="str">
        <f>'1045Ed Abrechnung'!D140</f>
        <v/>
      </c>
      <c r="X140" s="187">
        <f>IF(AND('1045Bd Stammdaten Mitarb.'!P136="",'1045Bd Stammdaten Mitarb.'!Q136=""),0,'1045Bd Stammdaten Mitarb.'!P136-'1045Bd Stammdaten Mitarb.'!Q136)</f>
        <v>0</v>
      </c>
      <c r="Y140" s="187" t="str">
        <f>IF(OR($C140="",'1045Bd Stammdaten Mitarb.'!M136="",F140="",'1045Bd Stammdaten Mitarb.'!O136="",X140=""),"",'1045Bd Stammdaten Mitarb.'!M136-F140-'1045Bd Stammdaten Mitarb.'!O136-X140)</f>
        <v/>
      </c>
      <c r="Z140" s="150" t="str">
        <f>IF(K140="","",K140 - '1045Bd Stammdaten Mitarb.'!R136)</f>
        <v/>
      </c>
      <c r="AA140" s="150" t="str">
        <f t="shared" si="26"/>
        <v/>
      </c>
      <c r="AB140" s="150" t="str">
        <f t="shared" si="27"/>
        <v/>
      </c>
      <c r="AC140" s="150" t="str">
        <f t="shared" si="28"/>
        <v/>
      </c>
      <c r="AD140" s="150" t="str">
        <f>IF(OR($C140="",K140="",N140=""),"",MAX(O140+'1045Bd Stammdaten Mitarb.'!S136-N140,0))</f>
        <v/>
      </c>
      <c r="AE140" s="150">
        <f>'1045Bd Stammdaten Mitarb.'!S136</f>
        <v>0</v>
      </c>
      <c r="AF140" s="150" t="str">
        <f t="shared" si="29"/>
        <v/>
      </c>
      <c r="AG140" s="159">
        <f>IF('1045Bd Stammdaten Mitarb.'!M136="",0,1)</f>
        <v>0</v>
      </c>
      <c r="AH140" s="179">
        <f t="shared" si="30"/>
        <v>0</v>
      </c>
      <c r="AI140" s="150">
        <f>IF('1045Bd Stammdaten Mitarb.'!M136="",0,'1045Bd Stammdaten Mitarb.'!M136)</f>
        <v>0</v>
      </c>
      <c r="AJ140" s="150">
        <f>IF('1045Bd Stammdaten Mitarb.'!M136="",0,'1045Bd Stammdaten Mitarb.'!O136)</f>
        <v>0</v>
      </c>
      <c r="AK140" s="194">
        <f>IF('1045Bd Stammdaten Mitarb.'!U136&gt;0,AA140,0)</f>
        <v>0</v>
      </c>
      <c r="AL140" s="160">
        <f>IF('1045Bd Stammdaten Mitarb.'!U136&gt;0,'1045Bd Stammdaten Mitarb.'!S136,0)</f>
        <v>0</v>
      </c>
      <c r="AM140" s="150">
        <f>'1045Bd Stammdaten Mitarb.'!M136</f>
        <v>0</v>
      </c>
      <c r="AN140" s="150">
        <f>'1045Bd Stammdaten Mitarb.'!O136</f>
        <v>0</v>
      </c>
      <c r="AO140" s="150">
        <f t="shared" si="31"/>
        <v>0</v>
      </c>
    </row>
    <row r="141" spans="1:41" s="152" customFormat="1" ht="16.899999999999999" customHeight="1">
      <c r="A141" s="191" t="str">
        <f>IF('1045Bd Stammdaten Mitarb.'!A137="","",'1045Bd Stammdaten Mitarb.'!A137)</f>
        <v/>
      </c>
      <c r="B141" s="192" t="str">
        <f>IF('1045Bd Stammdaten Mitarb.'!B137="","",'1045Bd Stammdaten Mitarb.'!B137)</f>
        <v/>
      </c>
      <c r="C141" s="193" t="str">
        <f>IF('1045Bd Stammdaten Mitarb.'!C137="","",'1045Bd Stammdaten Mitarb.'!C137)</f>
        <v/>
      </c>
      <c r="D141" s="277" t="str">
        <f>IF('1045Bd Stammdaten Mitarb.'!AF137="","",IF('1045Bd Stammdaten Mitarb.'!AF137*E141&gt;'1045Ad Antrag'!$B$28,'1045Ad Antrag'!$B$28/E141,'1045Bd Stammdaten Mitarb.'!AF137))</f>
        <v/>
      </c>
      <c r="E141" s="278" t="str">
        <f>IF('1045Bd Stammdaten Mitarb.'!M137="","",'1045Bd Stammdaten Mitarb.'!M137)</f>
        <v/>
      </c>
      <c r="F141" s="273" t="str">
        <f>IF('1045Bd Stammdaten Mitarb.'!N137="","",'1045Bd Stammdaten Mitarb.'!N137)</f>
        <v/>
      </c>
      <c r="G141" s="273" t="str">
        <f>IF('1045Bd Stammdaten Mitarb.'!O137="","",'1045Bd Stammdaten Mitarb.'!O137)</f>
        <v/>
      </c>
      <c r="H141" s="274" t="str">
        <f>IF('1045Bd Stammdaten Mitarb.'!P137="","",'1045Bd Stammdaten Mitarb.'!P137)</f>
        <v/>
      </c>
      <c r="I141" s="275" t="str">
        <f>IF('1045Bd Stammdaten Mitarb.'!Q137="","",'1045Bd Stammdaten Mitarb.'!Q137)</f>
        <v/>
      </c>
      <c r="J141" s="318" t="str">
        <f t="shared" ref="J141:J204" si="32">IF(A141="","",X141)</f>
        <v/>
      </c>
      <c r="K141" s="278" t="str">
        <f t="shared" ref="K141:K204" si="33">Y141</f>
        <v/>
      </c>
      <c r="L141" s="276" t="str">
        <f>IF('1045Bd Stammdaten Mitarb.'!R137="","",'1045Bd Stammdaten Mitarb.'!R137)</f>
        <v/>
      </c>
      <c r="M141" s="277" t="str">
        <f t="shared" ref="M141:M204" si="34">Z141</f>
        <v/>
      </c>
      <c r="N141" s="319" t="str">
        <f t="shared" ref="N141:N204" si="35">AA141</f>
        <v/>
      </c>
      <c r="O141" s="318" t="str">
        <f t="shared" ref="O141:O204" si="36">AB141</f>
        <v/>
      </c>
      <c r="P141" s="278" t="str">
        <f t="shared" ref="P141:P204" si="37">AD141</f>
        <v/>
      </c>
      <c r="Q141" s="276" t="str">
        <f t="shared" ref="Q141:Q204" si="38">AC141</f>
        <v/>
      </c>
      <c r="R141" s="277" t="str">
        <f t="shared" ref="R141:R204" si="39">AF141</f>
        <v/>
      </c>
      <c r="S141" s="278" t="str">
        <f>IF(N141="","",MAX((N141-AE141)*'1045Ad Antrag'!$B$30,0))</f>
        <v/>
      </c>
      <c r="T141" s="279" t="str">
        <f t="shared" ref="T141:T204" si="40">IF(S141="","",R141+S141)</f>
        <v/>
      </c>
      <c r="U141" s="187"/>
      <c r="V141" s="194">
        <f>'1045Bd Stammdaten Mitarb.'!L137</f>
        <v>0</v>
      </c>
      <c r="W141" s="194" t="str">
        <f>'1045Ed Abrechnung'!D141</f>
        <v/>
      </c>
      <c r="X141" s="187">
        <f>IF(AND('1045Bd Stammdaten Mitarb.'!P137="",'1045Bd Stammdaten Mitarb.'!Q137=""),0,'1045Bd Stammdaten Mitarb.'!P137-'1045Bd Stammdaten Mitarb.'!Q137)</f>
        <v>0</v>
      </c>
      <c r="Y141" s="187" t="str">
        <f>IF(OR($C141="",'1045Bd Stammdaten Mitarb.'!M137="",F141="",'1045Bd Stammdaten Mitarb.'!O137="",X141=""),"",'1045Bd Stammdaten Mitarb.'!M137-F141-'1045Bd Stammdaten Mitarb.'!O137-X141)</f>
        <v/>
      </c>
      <c r="Z141" s="150" t="str">
        <f>IF(K141="","",K141 - '1045Bd Stammdaten Mitarb.'!R137)</f>
        <v/>
      </c>
      <c r="AA141" s="150" t="str">
        <f t="shared" ref="AA141:AA204" si="41">IF(OR($C141="",K141="",D141="",M141&lt;0),"",MAX(M141*D141,0))</f>
        <v/>
      </c>
      <c r="AB141" s="150" t="str">
        <f t="shared" ref="AB141:AB204" si="42">IF(OR($C141="",N141=""),"",AA141*0.8)</f>
        <v/>
      </c>
      <c r="AC141" s="150" t="str">
        <f t="shared" ref="AC141:AC204" si="43">IF(OR($C141="",D141="",N141=""),"",$AC$4/5*V141*D141*0.8)</f>
        <v/>
      </c>
      <c r="AD141" s="150" t="str">
        <f>IF(OR($C141="",K141="",N141=""),"",MAX(O141+'1045Bd Stammdaten Mitarb.'!S137-N141,0))</f>
        <v/>
      </c>
      <c r="AE141" s="150">
        <f>'1045Bd Stammdaten Mitarb.'!S137</f>
        <v>0</v>
      </c>
      <c r="AF141" s="150" t="str">
        <f t="shared" ref="AF141:AF204" si="44">IF(OR($C141="",N141=""),"",MAX(O141-Q141-AD141,0))</f>
        <v/>
      </c>
      <c r="AG141" s="159">
        <f>IF('1045Bd Stammdaten Mitarb.'!M137="",0,1)</f>
        <v>0</v>
      </c>
      <c r="AH141" s="179">
        <f t="shared" ref="AH141:AH204" si="45">IF(R141="",0,IF(ROUND(R141,2)&lt;=0,0,1))</f>
        <v>0</v>
      </c>
      <c r="AI141" s="150">
        <f>IF('1045Bd Stammdaten Mitarb.'!M137="",0,'1045Bd Stammdaten Mitarb.'!M137)</f>
        <v>0</v>
      </c>
      <c r="AJ141" s="150">
        <f>IF('1045Bd Stammdaten Mitarb.'!M137="",0,'1045Bd Stammdaten Mitarb.'!O137)</f>
        <v>0</v>
      </c>
      <c r="AK141" s="194">
        <f>IF('1045Bd Stammdaten Mitarb.'!U137&gt;0,AA141,0)</f>
        <v>0</v>
      </c>
      <c r="AL141" s="160">
        <f>IF('1045Bd Stammdaten Mitarb.'!U137&gt;0,'1045Bd Stammdaten Mitarb.'!S137,0)</f>
        <v>0</v>
      </c>
      <c r="AM141" s="150">
        <f>'1045Bd Stammdaten Mitarb.'!M137</f>
        <v>0</v>
      </c>
      <c r="AN141" s="150">
        <f>'1045Bd Stammdaten Mitarb.'!O137</f>
        <v>0</v>
      </c>
      <c r="AO141" s="150">
        <f t="shared" ref="AO141:AO204" si="46">IF(AK141="",0,MAX(AK141-AL141,0))</f>
        <v>0</v>
      </c>
    </row>
    <row r="142" spans="1:41" s="152" customFormat="1" ht="16.899999999999999" customHeight="1">
      <c r="A142" s="191" t="str">
        <f>IF('1045Bd Stammdaten Mitarb.'!A138="","",'1045Bd Stammdaten Mitarb.'!A138)</f>
        <v/>
      </c>
      <c r="B142" s="192" t="str">
        <f>IF('1045Bd Stammdaten Mitarb.'!B138="","",'1045Bd Stammdaten Mitarb.'!B138)</f>
        <v/>
      </c>
      <c r="C142" s="193" t="str">
        <f>IF('1045Bd Stammdaten Mitarb.'!C138="","",'1045Bd Stammdaten Mitarb.'!C138)</f>
        <v/>
      </c>
      <c r="D142" s="277" t="str">
        <f>IF('1045Bd Stammdaten Mitarb.'!AF138="","",IF('1045Bd Stammdaten Mitarb.'!AF138*E142&gt;'1045Ad Antrag'!$B$28,'1045Ad Antrag'!$B$28/E142,'1045Bd Stammdaten Mitarb.'!AF138))</f>
        <v/>
      </c>
      <c r="E142" s="278" t="str">
        <f>IF('1045Bd Stammdaten Mitarb.'!M138="","",'1045Bd Stammdaten Mitarb.'!M138)</f>
        <v/>
      </c>
      <c r="F142" s="273" t="str">
        <f>IF('1045Bd Stammdaten Mitarb.'!N138="","",'1045Bd Stammdaten Mitarb.'!N138)</f>
        <v/>
      </c>
      <c r="G142" s="273" t="str">
        <f>IF('1045Bd Stammdaten Mitarb.'!O138="","",'1045Bd Stammdaten Mitarb.'!O138)</f>
        <v/>
      </c>
      <c r="H142" s="274" t="str">
        <f>IF('1045Bd Stammdaten Mitarb.'!P138="","",'1045Bd Stammdaten Mitarb.'!P138)</f>
        <v/>
      </c>
      <c r="I142" s="275" t="str">
        <f>IF('1045Bd Stammdaten Mitarb.'!Q138="","",'1045Bd Stammdaten Mitarb.'!Q138)</f>
        <v/>
      </c>
      <c r="J142" s="318" t="str">
        <f t="shared" si="32"/>
        <v/>
      </c>
      <c r="K142" s="278" t="str">
        <f t="shared" si="33"/>
        <v/>
      </c>
      <c r="L142" s="276" t="str">
        <f>IF('1045Bd Stammdaten Mitarb.'!R138="","",'1045Bd Stammdaten Mitarb.'!R138)</f>
        <v/>
      </c>
      <c r="M142" s="277" t="str">
        <f t="shared" si="34"/>
        <v/>
      </c>
      <c r="N142" s="319" t="str">
        <f t="shared" si="35"/>
        <v/>
      </c>
      <c r="O142" s="318" t="str">
        <f t="shared" si="36"/>
        <v/>
      </c>
      <c r="P142" s="278" t="str">
        <f t="shared" si="37"/>
        <v/>
      </c>
      <c r="Q142" s="276" t="str">
        <f t="shared" si="38"/>
        <v/>
      </c>
      <c r="R142" s="277" t="str">
        <f t="shared" si="39"/>
        <v/>
      </c>
      <c r="S142" s="278" t="str">
        <f>IF(N142="","",MAX((N142-AE142)*'1045Ad Antrag'!$B$30,0))</f>
        <v/>
      </c>
      <c r="T142" s="279" t="str">
        <f t="shared" si="40"/>
        <v/>
      </c>
      <c r="U142" s="187"/>
      <c r="V142" s="194">
        <f>'1045Bd Stammdaten Mitarb.'!L138</f>
        <v>0</v>
      </c>
      <c r="W142" s="194" t="str">
        <f>'1045Ed Abrechnung'!D142</f>
        <v/>
      </c>
      <c r="X142" s="187">
        <f>IF(AND('1045Bd Stammdaten Mitarb.'!P138="",'1045Bd Stammdaten Mitarb.'!Q138=""),0,'1045Bd Stammdaten Mitarb.'!P138-'1045Bd Stammdaten Mitarb.'!Q138)</f>
        <v>0</v>
      </c>
      <c r="Y142" s="187" t="str">
        <f>IF(OR($C142="",'1045Bd Stammdaten Mitarb.'!M138="",F142="",'1045Bd Stammdaten Mitarb.'!O138="",X142=""),"",'1045Bd Stammdaten Mitarb.'!M138-F142-'1045Bd Stammdaten Mitarb.'!O138-X142)</f>
        <v/>
      </c>
      <c r="Z142" s="150" t="str">
        <f>IF(K142="","",K142 - '1045Bd Stammdaten Mitarb.'!R138)</f>
        <v/>
      </c>
      <c r="AA142" s="150" t="str">
        <f t="shared" si="41"/>
        <v/>
      </c>
      <c r="AB142" s="150" t="str">
        <f t="shared" si="42"/>
        <v/>
      </c>
      <c r="AC142" s="150" t="str">
        <f t="shared" si="43"/>
        <v/>
      </c>
      <c r="AD142" s="150" t="str">
        <f>IF(OR($C142="",K142="",N142=""),"",MAX(O142+'1045Bd Stammdaten Mitarb.'!S138-N142,0))</f>
        <v/>
      </c>
      <c r="AE142" s="150">
        <f>'1045Bd Stammdaten Mitarb.'!S138</f>
        <v>0</v>
      </c>
      <c r="AF142" s="150" t="str">
        <f t="shared" si="44"/>
        <v/>
      </c>
      <c r="AG142" s="159">
        <f>IF('1045Bd Stammdaten Mitarb.'!M138="",0,1)</f>
        <v>0</v>
      </c>
      <c r="AH142" s="179">
        <f t="shared" si="45"/>
        <v>0</v>
      </c>
      <c r="AI142" s="150">
        <f>IF('1045Bd Stammdaten Mitarb.'!M138="",0,'1045Bd Stammdaten Mitarb.'!M138)</f>
        <v>0</v>
      </c>
      <c r="AJ142" s="150">
        <f>IF('1045Bd Stammdaten Mitarb.'!M138="",0,'1045Bd Stammdaten Mitarb.'!O138)</f>
        <v>0</v>
      </c>
      <c r="AK142" s="194">
        <f>IF('1045Bd Stammdaten Mitarb.'!U138&gt;0,AA142,0)</f>
        <v>0</v>
      </c>
      <c r="AL142" s="160">
        <f>IF('1045Bd Stammdaten Mitarb.'!U138&gt;0,'1045Bd Stammdaten Mitarb.'!S138,0)</f>
        <v>0</v>
      </c>
      <c r="AM142" s="150">
        <f>'1045Bd Stammdaten Mitarb.'!M138</f>
        <v>0</v>
      </c>
      <c r="AN142" s="150">
        <f>'1045Bd Stammdaten Mitarb.'!O138</f>
        <v>0</v>
      </c>
      <c r="AO142" s="150">
        <f t="shared" si="46"/>
        <v>0</v>
      </c>
    </row>
    <row r="143" spans="1:41" s="152" customFormat="1" ht="16.899999999999999" customHeight="1">
      <c r="A143" s="191" t="str">
        <f>IF('1045Bd Stammdaten Mitarb.'!A139="","",'1045Bd Stammdaten Mitarb.'!A139)</f>
        <v/>
      </c>
      <c r="B143" s="192" t="str">
        <f>IF('1045Bd Stammdaten Mitarb.'!B139="","",'1045Bd Stammdaten Mitarb.'!B139)</f>
        <v/>
      </c>
      <c r="C143" s="193" t="str">
        <f>IF('1045Bd Stammdaten Mitarb.'!C139="","",'1045Bd Stammdaten Mitarb.'!C139)</f>
        <v/>
      </c>
      <c r="D143" s="277" t="str">
        <f>IF('1045Bd Stammdaten Mitarb.'!AF139="","",IF('1045Bd Stammdaten Mitarb.'!AF139*E143&gt;'1045Ad Antrag'!$B$28,'1045Ad Antrag'!$B$28/E143,'1045Bd Stammdaten Mitarb.'!AF139))</f>
        <v/>
      </c>
      <c r="E143" s="278" t="str">
        <f>IF('1045Bd Stammdaten Mitarb.'!M139="","",'1045Bd Stammdaten Mitarb.'!M139)</f>
        <v/>
      </c>
      <c r="F143" s="273" t="str">
        <f>IF('1045Bd Stammdaten Mitarb.'!N139="","",'1045Bd Stammdaten Mitarb.'!N139)</f>
        <v/>
      </c>
      <c r="G143" s="273" t="str">
        <f>IF('1045Bd Stammdaten Mitarb.'!O139="","",'1045Bd Stammdaten Mitarb.'!O139)</f>
        <v/>
      </c>
      <c r="H143" s="274" t="str">
        <f>IF('1045Bd Stammdaten Mitarb.'!P139="","",'1045Bd Stammdaten Mitarb.'!P139)</f>
        <v/>
      </c>
      <c r="I143" s="275" t="str">
        <f>IF('1045Bd Stammdaten Mitarb.'!Q139="","",'1045Bd Stammdaten Mitarb.'!Q139)</f>
        <v/>
      </c>
      <c r="J143" s="318" t="str">
        <f t="shared" si="32"/>
        <v/>
      </c>
      <c r="K143" s="278" t="str">
        <f t="shared" si="33"/>
        <v/>
      </c>
      <c r="L143" s="276" t="str">
        <f>IF('1045Bd Stammdaten Mitarb.'!R139="","",'1045Bd Stammdaten Mitarb.'!R139)</f>
        <v/>
      </c>
      <c r="M143" s="277" t="str">
        <f t="shared" si="34"/>
        <v/>
      </c>
      <c r="N143" s="319" t="str">
        <f t="shared" si="35"/>
        <v/>
      </c>
      <c r="O143" s="318" t="str">
        <f t="shared" si="36"/>
        <v/>
      </c>
      <c r="P143" s="278" t="str">
        <f t="shared" si="37"/>
        <v/>
      </c>
      <c r="Q143" s="276" t="str">
        <f t="shared" si="38"/>
        <v/>
      </c>
      <c r="R143" s="277" t="str">
        <f t="shared" si="39"/>
        <v/>
      </c>
      <c r="S143" s="278" t="str">
        <f>IF(N143="","",MAX((N143-AE143)*'1045Ad Antrag'!$B$30,0))</f>
        <v/>
      </c>
      <c r="T143" s="279" t="str">
        <f t="shared" si="40"/>
        <v/>
      </c>
      <c r="U143" s="187"/>
      <c r="V143" s="194">
        <f>'1045Bd Stammdaten Mitarb.'!L139</f>
        <v>0</v>
      </c>
      <c r="W143" s="194" t="str">
        <f>'1045Ed Abrechnung'!D143</f>
        <v/>
      </c>
      <c r="X143" s="187">
        <f>IF(AND('1045Bd Stammdaten Mitarb.'!P139="",'1045Bd Stammdaten Mitarb.'!Q139=""),0,'1045Bd Stammdaten Mitarb.'!P139-'1045Bd Stammdaten Mitarb.'!Q139)</f>
        <v>0</v>
      </c>
      <c r="Y143" s="187" t="str">
        <f>IF(OR($C143="",'1045Bd Stammdaten Mitarb.'!M139="",F143="",'1045Bd Stammdaten Mitarb.'!O139="",X143=""),"",'1045Bd Stammdaten Mitarb.'!M139-F143-'1045Bd Stammdaten Mitarb.'!O139-X143)</f>
        <v/>
      </c>
      <c r="Z143" s="150" t="str">
        <f>IF(K143="","",K143 - '1045Bd Stammdaten Mitarb.'!R139)</f>
        <v/>
      </c>
      <c r="AA143" s="150" t="str">
        <f t="shared" si="41"/>
        <v/>
      </c>
      <c r="AB143" s="150" t="str">
        <f t="shared" si="42"/>
        <v/>
      </c>
      <c r="AC143" s="150" t="str">
        <f t="shared" si="43"/>
        <v/>
      </c>
      <c r="AD143" s="150" t="str">
        <f>IF(OR($C143="",K143="",N143=""),"",MAX(O143+'1045Bd Stammdaten Mitarb.'!S139-N143,0))</f>
        <v/>
      </c>
      <c r="AE143" s="150">
        <f>'1045Bd Stammdaten Mitarb.'!S139</f>
        <v>0</v>
      </c>
      <c r="AF143" s="150" t="str">
        <f t="shared" si="44"/>
        <v/>
      </c>
      <c r="AG143" s="159">
        <f>IF('1045Bd Stammdaten Mitarb.'!M139="",0,1)</f>
        <v>0</v>
      </c>
      <c r="AH143" s="179">
        <f t="shared" si="45"/>
        <v>0</v>
      </c>
      <c r="AI143" s="150">
        <f>IF('1045Bd Stammdaten Mitarb.'!M139="",0,'1045Bd Stammdaten Mitarb.'!M139)</f>
        <v>0</v>
      </c>
      <c r="AJ143" s="150">
        <f>IF('1045Bd Stammdaten Mitarb.'!M139="",0,'1045Bd Stammdaten Mitarb.'!O139)</f>
        <v>0</v>
      </c>
      <c r="AK143" s="194">
        <f>IF('1045Bd Stammdaten Mitarb.'!U139&gt;0,AA143,0)</f>
        <v>0</v>
      </c>
      <c r="AL143" s="160">
        <f>IF('1045Bd Stammdaten Mitarb.'!U139&gt;0,'1045Bd Stammdaten Mitarb.'!S139,0)</f>
        <v>0</v>
      </c>
      <c r="AM143" s="150">
        <f>'1045Bd Stammdaten Mitarb.'!M139</f>
        <v>0</v>
      </c>
      <c r="AN143" s="150">
        <f>'1045Bd Stammdaten Mitarb.'!O139</f>
        <v>0</v>
      </c>
      <c r="AO143" s="150">
        <f t="shared" si="46"/>
        <v>0</v>
      </c>
    </row>
    <row r="144" spans="1:41" s="152" customFormat="1" ht="16.899999999999999" customHeight="1">
      <c r="A144" s="191" t="str">
        <f>IF('1045Bd Stammdaten Mitarb.'!A140="","",'1045Bd Stammdaten Mitarb.'!A140)</f>
        <v/>
      </c>
      <c r="B144" s="192" t="str">
        <f>IF('1045Bd Stammdaten Mitarb.'!B140="","",'1045Bd Stammdaten Mitarb.'!B140)</f>
        <v/>
      </c>
      <c r="C144" s="193" t="str">
        <f>IF('1045Bd Stammdaten Mitarb.'!C140="","",'1045Bd Stammdaten Mitarb.'!C140)</f>
        <v/>
      </c>
      <c r="D144" s="277" t="str">
        <f>IF('1045Bd Stammdaten Mitarb.'!AF140="","",IF('1045Bd Stammdaten Mitarb.'!AF140*E144&gt;'1045Ad Antrag'!$B$28,'1045Ad Antrag'!$B$28/E144,'1045Bd Stammdaten Mitarb.'!AF140))</f>
        <v/>
      </c>
      <c r="E144" s="278" t="str">
        <f>IF('1045Bd Stammdaten Mitarb.'!M140="","",'1045Bd Stammdaten Mitarb.'!M140)</f>
        <v/>
      </c>
      <c r="F144" s="273" t="str">
        <f>IF('1045Bd Stammdaten Mitarb.'!N140="","",'1045Bd Stammdaten Mitarb.'!N140)</f>
        <v/>
      </c>
      <c r="G144" s="273" t="str">
        <f>IF('1045Bd Stammdaten Mitarb.'!O140="","",'1045Bd Stammdaten Mitarb.'!O140)</f>
        <v/>
      </c>
      <c r="H144" s="274" t="str">
        <f>IF('1045Bd Stammdaten Mitarb.'!P140="","",'1045Bd Stammdaten Mitarb.'!P140)</f>
        <v/>
      </c>
      <c r="I144" s="275" t="str">
        <f>IF('1045Bd Stammdaten Mitarb.'!Q140="","",'1045Bd Stammdaten Mitarb.'!Q140)</f>
        <v/>
      </c>
      <c r="J144" s="318" t="str">
        <f t="shared" si="32"/>
        <v/>
      </c>
      <c r="K144" s="278" t="str">
        <f t="shared" si="33"/>
        <v/>
      </c>
      <c r="L144" s="276" t="str">
        <f>IF('1045Bd Stammdaten Mitarb.'!R140="","",'1045Bd Stammdaten Mitarb.'!R140)</f>
        <v/>
      </c>
      <c r="M144" s="277" t="str">
        <f t="shared" si="34"/>
        <v/>
      </c>
      <c r="N144" s="319" t="str">
        <f t="shared" si="35"/>
        <v/>
      </c>
      <c r="O144" s="318" t="str">
        <f t="shared" si="36"/>
        <v/>
      </c>
      <c r="P144" s="278" t="str">
        <f t="shared" si="37"/>
        <v/>
      </c>
      <c r="Q144" s="276" t="str">
        <f t="shared" si="38"/>
        <v/>
      </c>
      <c r="R144" s="277" t="str">
        <f t="shared" si="39"/>
        <v/>
      </c>
      <c r="S144" s="278" t="str">
        <f>IF(N144="","",MAX((N144-AE144)*'1045Ad Antrag'!$B$30,0))</f>
        <v/>
      </c>
      <c r="T144" s="279" t="str">
        <f t="shared" si="40"/>
        <v/>
      </c>
      <c r="U144" s="187"/>
      <c r="V144" s="194">
        <f>'1045Bd Stammdaten Mitarb.'!L140</f>
        <v>0</v>
      </c>
      <c r="W144" s="194" t="str">
        <f>'1045Ed Abrechnung'!D144</f>
        <v/>
      </c>
      <c r="X144" s="187">
        <f>IF(AND('1045Bd Stammdaten Mitarb.'!P140="",'1045Bd Stammdaten Mitarb.'!Q140=""),0,'1045Bd Stammdaten Mitarb.'!P140-'1045Bd Stammdaten Mitarb.'!Q140)</f>
        <v>0</v>
      </c>
      <c r="Y144" s="187" t="str">
        <f>IF(OR($C144="",'1045Bd Stammdaten Mitarb.'!M140="",F144="",'1045Bd Stammdaten Mitarb.'!O140="",X144=""),"",'1045Bd Stammdaten Mitarb.'!M140-F144-'1045Bd Stammdaten Mitarb.'!O140-X144)</f>
        <v/>
      </c>
      <c r="Z144" s="150" t="str">
        <f>IF(K144="","",K144 - '1045Bd Stammdaten Mitarb.'!R140)</f>
        <v/>
      </c>
      <c r="AA144" s="150" t="str">
        <f t="shared" si="41"/>
        <v/>
      </c>
      <c r="AB144" s="150" t="str">
        <f t="shared" si="42"/>
        <v/>
      </c>
      <c r="AC144" s="150" t="str">
        <f t="shared" si="43"/>
        <v/>
      </c>
      <c r="AD144" s="150" t="str">
        <f>IF(OR($C144="",K144="",N144=""),"",MAX(O144+'1045Bd Stammdaten Mitarb.'!S140-N144,0))</f>
        <v/>
      </c>
      <c r="AE144" s="150">
        <f>'1045Bd Stammdaten Mitarb.'!S140</f>
        <v>0</v>
      </c>
      <c r="AF144" s="150" t="str">
        <f t="shared" si="44"/>
        <v/>
      </c>
      <c r="AG144" s="159">
        <f>IF('1045Bd Stammdaten Mitarb.'!M140="",0,1)</f>
        <v>0</v>
      </c>
      <c r="AH144" s="179">
        <f t="shared" si="45"/>
        <v>0</v>
      </c>
      <c r="AI144" s="150">
        <f>IF('1045Bd Stammdaten Mitarb.'!M140="",0,'1045Bd Stammdaten Mitarb.'!M140)</f>
        <v>0</v>
      </c>
      <c r="AJ144" s="150">
        <f>IF('1045Bd Stammdaten Mitarb.'!M140="",0,'1045Bd Stammdaten Mitarb.'!O140)</f>
        <v>0</v>
      </c>
      <c r="AK144" s="194">
        <f>IF('1045Bd Stammdaten Mitarb.'!U140&gt;0,AA144,0)</f>
        <v>0</v>
      </c>
      <c r="AL144" s="160">
        <f>IF('1045Bd Stammdaten Mitarb.'!U140&gt;0,'1045Bd Stammdaten Mitarb.'!S140,0)</f>
        <v>0</v>
      </c>
      <c r="AM144" s="150">
        <f>'1045Bd Stammdaten Mitarb.'!M140</f>
        <v>0</v>
      </c>
      <c r="AN144" s="150">
        <f>'1045Bd Stammdaten Mitarb.'!O140</f>
        <v>0</v>
      </c>
      <c r="AO144" s="150">
        <f t="shared" si="46"/>
        <v>0</v>
      </c>
    </row>
    <row r="145" spans="1:41" s="152" customFormat="1" ht="16.899999999999999" customHeight="1">
      <c r="A145" s="191" t="str">
        <f>IF('1045Bd Stammdaten Mitarb.'!A141="","",'1045Bd Stammdaten Mitarb.'!A141)</f>
        <v/>
      </c>
      <c r="B145" s="192" t="str">
        <f>IF('1045Bd Stammdaten Mitarb.'!B141="","",'1045Bd Stammdaten Mitarb.'!B141)</f>
        <v/>
      </c>
      <c r="C145" s="193" t="str">
        <f>IF('1045Bd Stammdaten Mitarb.'!C141="","",'1045Bd Stammdaten Mitarb.'!C141)</f>
        <v/>
      </c>
      <c r="D145" s="277" t="str">
        <f>IF('1045Bd Stammdaten Mitarb.'!AF141="","",IF('1045Bd Stammdaten Mitarb.'!AF141*E145&gt;'1045Ad Antrag'!$B$28,'1045Ad Antrag'!$B$28/E145,'1045Bd Stammdaten Mitarb.'!AF141))</f>
        <v/>
      </c>
      <c r="E145" s="278" t="str">
        <f>IF('1045Bd Stammdaten Mitarb.'!M141="","",'1045Bd Stammdaten Mitarb.'!M141)</f>
        <v/>
      </c>
      <c r="F145" s="273" t="str">
        <f>IF('1045Bd Stammdaten Mitarb.'!N141="","",'1045Bd Stammdaten Mitarb.'!N141)</f>
        <v/>
      </c>
      <c r="G145" s="273" t="str">
        <f>IF('1045Bd Stammdaten Mitarb.'!O141="","",'1045Bd Stammdaten Mitarb.'!O141)</f>
        <v/>
      </c>
      <c r="H145" s="274" t="str">
        <f>IF('1045Bd Stammdaten Mitarb.'!P141="","",'1045Bd Stammdaten Mitarb.'!P141)</f>
        <v/>
      </c>
      <c r="I145" s="275" t="str">
        <f>IF('1045Bd Stammdaten Mitarb.'!Q141="","",'1045Bd Stammdaten Mitarb.'!Q141)</f>
        <v/>
      </c>
      <c r="J145" s="318" t="str">
        <f t="shared" si="32"/>
        <v/>
      </c>
      <c r="K145" s="278" t="str">
        <f t="shared" si="33"/>
        <v/>
      </c>
      <c r="L145" s="276" t="str">
        <f>IF('1045Bd Stammdaten Mitarb.'!R141="","",'1045Bd Stammdaten Mitarb.'!R141)</f>
        <v/>
      </c>
      <c r="M145" s="277" t="str">
        <f t="shared" si="34"/>
        <v/>
      </c>
      <c r="N145" s="319" t="str">
        <f t="shared" si="35"/>
        <v/>
      </c>
      <c r="O145" s="318" t="str">
        <f t="shared" si="36"/>
        <v/>
      </c>
      <c r="P145" s="278" t="str">
        <f t="shared" si="37"/>
        <v/>
      </c>
      <c r="Q145" s="276" t="str">
        <f t="shared" si="38"/>
        <v/>
      </c>
      <c r="R145" s="277" t="str">
        <f t="shared" si="39"/>
        <v/>
      </c>
      <c r="S145" s="278" t="str">
        <f>IF(N145="","",MAX((N145-AE145)*'1045Ad Antrag'!$B$30,0))</f>
        <v/>
      </c>
      <c r="T145" s="279" t="str">
        <f t="shared" si="40"/>
        <v/>
      </c>
      <c r="U145" s="187"/>
      <c r="V145" s="194">
        <f>'1045Bd Stammdaten Mitarb.'!L141</f>
        <v>0</v>
      </c>
      <c r="W145" s="194" t="str">
        <f>'1045Ed Abrechnung'!D145</f>
        <v/>
      </c>
      <c r="X145" s="187">
        <f>IF(AND('1045Bd Stammdaten Mitarb.'!P141="",'1045Bd Stammdaten Mitarb.'!Q141=""),0,'1045Bd Stammdaten Mitarb.'!P141-'1045Bd Stammdaten Mitarb.'!Q141)</f>
        <v>0</v>
      </c>
      <c r="Y145" s="187" t="str">
        <f>IF(OR($C145="",'1045Bd Stammdaten Mitarb.'!M141="",F145="",'1045Bd Stammdaten Mitarb.'!O141="",X145=""),"",'1045Bd Stammdaten Mitarb.'!M141-F145-'1045Bd Stammdaten Mitarb.'!O141-X145)</f>
        <v/>
      </c>
      <c r="Z145" s="150" t="str">
        <f>IF(K145="","",K145 - '1045Bd Stammdaten Mitarb.'!R141)</f>
        <v/>
      </c>
      <c r="AA145" s="150" t="str">
        <f t="shared" si="41"/>
        <v/>
      </c>
      <c r="AB145" s="150" t="str">
        <f t="shared" si="42"/>
        <v/>
      </c>
      <c r="AC145" s="150" t="str">
        <f t="shared" si="43"/>
        <v/>
      </c>
      <c r="AD145" s="150" t="str">
        <f>IF(OR($C145="",K145="",N145=""),"",MAX(O145+'1045Bd Stammdaten Mitarb.'!S141-N145,0))</f>
        <v/>
      </c>
      <c r="AE145" s="150">
        <f>'1045Bd Stammdaten Mitarb.'!S141</f>
        <v>0</v>
      </c>
      <c r="AF145" s="150" t="str">
        <f t="shared" si="44"/>
        <v/>
      </c>
      <c r="AG145" s="159">
        <f>IF('1045Bd Stammdaten Mitarb.'!M141="",0,1)</f>
        <v>0</v>
      </c>
      <c r="AH145" s="179">
        <f t="shared" si="45"/>
        <v>0</v>
      </c>
      <c r="AI145" s="150">
        <f>IF('1045Bd Stammdaten Mitarb.'!M141="",0,'1045Bd Stammdaten Mitarb.'!M141)</f>
        <v>0</v>
      </c>
      <c r="AJ145" s="150">
        <f>IF('1045Bd Stammdaten Mitarb.'!M141="",0,'1045Bd Stammdaten Mitarb.'!O141)</f>
        <v>0</v>
      </c>
      <c r="AK145" s="194">
        <f>IF('1045Bd Stammdaten Mitarb.'!U141&gt;0,AA145,0)</f>
        <v>0</v>
      </c>
      <c r="AL145" s="160">
        <f>IF('1045Bd Stammdaten Mitarb.'!U141&gt;0,'1045Bd Stammdaten Mitarb.'!S141,0)</f>
        <v>0</v>
      </c>
      <c r="AM145" s="150">
        <f>'1045Bd Stammdaten Mitarb.'!M141</f>
        <v>0</v>
      </c>
      <c r="AN145" s="150">
        <f>'1045Bd Stammdaten Mitarb.'!O141</f>
        <v>0</v>
      </c>
      <c r="AO145" s="150">
        <f t="shared" si="46"/>
        <v>0</v>
      </c>
    </row>
    <row r="146" spans="1:41" s="152" customFormat="1" ht="16.899999999999999" customHeight="1">
      <c r="A146" s="191" t="str">
        <f>IF('1045Bd Stammdaten Mitarb.'!A142="","",'1045Bd Stammdaten Mitarb.'!A142)</f>
        <v/>
      </c>
      <c r="B146" s="192" t="str">
        <f>IF('1045Bd Stammdaten Mitarb.'!B142="","",'1045Bd Stammdaten Mitarb.'!B142)</f>
        <v/>
      </c>
      <c r="C146" s="193" t="str">
        <f>IF('1045Bd Stammdaten Mitarb.'!C142="","",'1045Bd Stammdaten Mitarb.'!C142)</f>
        <v/>
      </c>
      <c r="D146" s="277" t="str">
        <f>IF('1045Bd Stammdaten Mitarb.'!AF142="","",IF('1045Bd Stammdaten Mitarb.'!AF142*E146&gt;'1045Ad Antrag'!$B$28,'1045Ad Antrag'!$B$28/E146,'1045Bd Stammdaten Mitarb.'!AF142))</f>
        <v/>
      </c>
      <c r="E146" s="278" t="str">
        <f>IF('1045Bd Stammdaten Mitarb.'!M142="","",'1045Bd Stammdaten Mitarb.'!M142)</f>
        <v/>
      </c>
      <c r="F146" s="273" t="str">
        <f>IF('1045Bd Stammdaten Mitarb.'!N142="","",'1045Bd Stammdaten Mitarb.'!N142)</f>
        <v/>
      </c>
      <c r="G146" s="273" t="str">
        <f>IF('1045Bd Stammdaten Mitarb.'!O142="","",'1045Bd Stammdaten Mitarb.'!O142)</f>
        <v/>
      </c>
      <c r="H146" s="274" t="str">
        <f>IF('1045Bd Stammdaten Mitarb.'!P142="","",'1045Bd Stammdaten Mitarb.'!P142)</f>
        <v/>
      </c>
      <c r="I146" s="275" t="str">
        <f>IF('1045Bd Stammdaten Mitarb.'!Q142="","",'1045Bd Stammdaten Mitarb.'!Q142)</f>
        <v/>
      </c>
      <c r="J146" s="318" t="str">
        <f t="shared" si="32"/>
        <v/>
      </c>
      <c r="K146" s="278" t="str">
        <f t="shared" si="33"/>
        <v/>
      </c>
      <c r="L146" s="276" t="str">
        <f>IF('1045Bd Stammdaten Mitarb.'!R142="","",'1045Bd Stammdaten Mitarb.'!R142)</f>
        <v/>
      </c>
      <c r="M146" s="277" t="str">
        <f t="shared" si="34"/>
        <v/>
      </c>
      <c r="N146" s="319" t="str">
        <f t="shared" si="35"/>
        <v/>
      </c>
      <c r="O146" s="318" t="str">
        <f t="shared" si="36"/>
        <v/>
      </c>
      <c r="P146" s="278" t="str">
        <f t="shared" si="37"/>
        <v/>
      </c>
      <c r="Q146" s="276" t="str">
        <f t="shared" si="38"/>
        <v/>
      </c>
      <c r="R146" s="277" t="str">
        <f t="shared" si="39"/>
        <v/>
      </c>
      <c r="S146" s="278" t="str">
        <f>IF(N146="","",MAX((N146-AE146)*'1045Ad Antrag'!$B$30,0))</f>
        <v/>
      </c>
      <c r="T146" s="279" t="str">
        <f t="shared" si="40"/>
        <v/>
      </c>
      <c r="U146" s="187"/>
      <c r="V146" s="194">
        <f>'1045Bd Stammdaten Mitarb.'!L142</f>
        <v>0</v>
      </c>
      <c r="W146" s="194" t="str">
        <f>'1045Ed Abrechnung'!D146</f>
        <v/>
      </c>
      <c r="X146" s="187">
        <f>IF(AND('1045Bd Stammdaten Mitarb.'!P142="",'1045Bd Stammdaten Mitarb.'!Q142=""),0,'1045Bd Stammdaten Mitarb.'!P142-'1045Bd Stammdaten Mitarb.'!Q142)</f>
        <v>0</v>
      </c>
      <c r="Y146" s="187" t="str">
        <f>IF(OR($C146="",'1045Bd Stammdaten Mitarb.'!M142="",F146="",'1045Bd Stammdaten Mitarb.'!O142="",X146=""),"",'1045Bd Stammdaten Mitarb.'!M142-F146-'1045Bd Stammdaten Mitarb.'!O142-X146)</f>
        <v/>
      </c>
      <c r="Z146" s="150" t="str">
        <f>IF(K146="","",K146 - '1045Bd Stammdaten Mitarb.'!R142)</f>
        <v/>
      </c>
      <c r="AA146" s="150" t="str">
        <f t="shared" si="41"/>
        <v/>
      </c>
      <c r="AB146" s="150" t="str">
        <f t="shared" si="42"/>
        <v/>
      </c>
      <c r="AC146" s="150" t="str">
        <f t="shared" si="43"/>
        <v/>
      </c>
      <c r="AD146" s="150" t="str">
        <f>IF(OR($C146="",K146="",N146=""),"",MAX(O146+'1045Bd Stammdaten Mitarb.'!S142-N146,0))</f>
        <v/>
      </c>
      <c r="AE146" s="150">
        <f>'1045Bd Stammdaten Mitarb.'!S142</f>
        <v>0</v>
      </c>
      <c r="AF146" s="150" t="str">
        <f t="shared" si="44"/>
        <v/>
      </c>
      <c r="AG146" s="159">
        <f>IF('1045Bd Stammdaten Mitarb.'!M142="",0,1)</f>
        <v>0</v>
      </c>
      <c r="AH146" s="179">
        <f t="shared" si="45"/>
        <v>0</v>
      </c>
      <c r="AI146" s="150">
        <f>IF('1045Bd Stammdaten Mitarb.'!M142="",0,'1045Bd Stammdaten Mitarb.'!M142)</f>
        <v>0</v>
      </c>
      <c r="AJ146" s="150">
        <f>IF('1045Bd Stammdaten Mitarb.'!M142="",0,'1045Bd Stammdaten Mitarb.'!O142)</f>
        <v>0</v>
      </c>
      <c r="AK146" s="194">
        <f>IF('1045Bd Stammdaten Mitarb.'!U142&gt;0,AA146,0)</f>
        <v>0</v>
      </c>
      <c r="AL146" s="160">
        <f>IF('1045Bd Stammdaten Mitarb.'!U142&gt;0,'1045Bd Stammdaten Mitarb.'!S142,0)</f>
        <v>0</v>
      </c>
      <c r="AM146" s="150">
        <f>'1045Bd Stammdaten Mitarb.'!M142</f>
        <v>0</v>
      </c>
      <c r="AN146" s="150">
        <f>'1045Bd Stammdaten Mitarb.'!O142</f>
        <v>0</v>
      </c>
      <c r="AO146" s="150">
        <f t="shared" si="46"/>
        <v>0</v>
      </c>
    </row>
    <row r="147" spans="1:41" s="152" customFormat="1" ht="16.899999999999999" customHeight="1">
      <c r="A147" s="191" t="str">
        <f>IF('1045Bd Stammdaten Mitarb.'!A143="","",'1045Bd Stammdaten Mitarb.'!A143)</f>
        <v/>
      </c>
      <c r="B147" s="192" t="str">
        <f>IF('1045Bd Stammdaten Mitarb.'!B143="","",'1045Bd Stammdaten Mitarb.'!B143)</f>
        <v/>
      </c>
      <c r="C147" s="193" t="str">
        <f>IF('1045Bd Stammdaten Mitarb.'!C143="","",'1045Bd Stammdaten Mitarb.'!C143)</f>
        <v/>
      </c>
      <c r="D147" s="277" t="str">
        <f>IF('1045Bd Stammdaten Mitarb.'!AF143="","",IF('1045Bd Stammdaten Mitarb.'!AF143*E147&gt;'1045Ad Antrag'!$B$28,'1045Ad Antrag'!$B$28/E147,'1045Bd Stammdaten Mitarb.'!AF143))</f>
        <v/>
      </c>
      <c r="E147" s="278" t="str">
        <f>IF('1045Bd Stammdaten Mitarb.'!M143="","",'1045Bd Stammdaten Mitarb.'!M143)</f>
        <v/>
      </c>
      <c r="F147" s="273" t="str">
        <f>IF('1045Bd Stammdaten Mitarb.'!N143="","",'1045Bd Stammdaten Mitarb.'!N143)</f>
        <v/>
      </c>
      <c r="G147" s="273" t="str">
        <f>IF('1045Bd Stammdaten Mitarb.'!O143="","",'1045Bd Stammdaten Mitarb.'!O143)</f>
        <v/>
      </c>
      <c r="H147" s="274" t="str">
        <f>IF('1045Bd Stammdaten Mitarb.'!P143="","",'1045Bd Stammdaten Mitarb.'!P143)</f>
        <v/>
      </c>
      <c r="I147" s="275" t="str">
        <f>IF('1045Bd Stammdaten Mitarb.'!Q143="","",'1045Bd Stammdaten Mitarb.'!Q143)</f>
        <v/>
      </c>
      <c r="J147" s="318" t="str">
        <f t="shared" si="32"/>
        <v/>
      </c>
      <c r="K147" s="278" t="str">
        <f t="shared" si="33"/>
        <v/>
      </c>
      <c r="L147" s="276" t="str">
        <f>IF('1045Bd Stammdaten Mitarb.'!R143="","",'1045Bd Stammdaten Mitarb.'!R143)</f>
        <v/>
      </c>
      <c r="M147" s="277" t="str">
        <f t="shared" si="34"/>
        <v/>
      </c>
      <c r="N147" s="319" t="str">
        <f t="shared" si="35"/>
        <v/>
      </c>
      <c r="O147" s="318" t="str">
        <f t="shared" si="36"/>
        <v/>
      </c>
      <c r="P147" s="278" t="str">
        <f t="shared" si="37"/>
        <v/>
      </c>
      <c r="Q147" s="276" t="str">
        <f t="shared" si="38"/>
        <v/>
      </c>
      <c r="R147" s="277" t="str">
        <f t="shared" si="39"/>
        <v/>
      </c>
      <c r="S147" s="278" t="str">
        <f>IF(N147="","",MAX((N147-AE147)*'1045Ad Antrag'!$B$30,0))</f>
        <v/>
      </c>
      <c r="T147" s="279" t="str">
        <f t="shared" si="40"/>
        <v/>
      </c>
      <c r="U147" s="187"/>
      <c r="V147" s="194">
        <f>'1045Bd Stammdaten Mitarb.'!L143</f>
        <v>0</v>
      </c>
      <c r="W147" s="194" t="str">
        <f>'1045Ed Abrechnung'!D147</f>
        <v/>
      </c>
      <c r="X147" s="187">
        <f>IF(AND('1045Bd Stammdaten Mitarb.'!P143="",'1045Bd Stammdaten Mitarb.'!Q143=""),0,'1045Bd Stammdaten Mitarb.'!P143-'1045Bd Stammdaten Mitarb.'!Q143)</f>
        <v>0</v>
      </c>
      <c r="Y147" s="187" t="str">
        <f>IF(OR($C147="",'1045Bd Stammdaten Mitarb.'!M143="",F147="",'1045Bd Stammdaten Mitarb.'!O143="",X147=""),"",'1045Bd Stammdaten Mitarb.'!M143-F147-'1045Bd Stammdaten Mitarb.'!O143-X147)</f>
        <v/>
      </c>
      <c r="Z147" s="150" t="str">
        <f>IF(K147="","",K147 - '1045Bd Stammdaten Mitarb.'!R143)</f>
        <v/>
      </c>
      <c r="AA147" s="150" t="str">
        <f t="shared" si="41"/>
        <v/>
      </c>
      <c r="AB147" s="150" t="str">
        <f t="shared" si="42"/>
        <v/>
      </c>
      <c r="AC147" s="150" t="str">
        <f t="shared" si="43"/>
        <v/>
      </c>
      <c r="AD147" s="150" t="str">
        <f>IF(OR($C147="",K147="",N147=""),"",MAX(O147+'1045Bd Stammdaten Mitarb.'!S143-N147,0))</f>
        <v/>
      </c>
      <c r="AE147" s="150">
        <f>'1045Bd Stammdaten Mitarb.'!S143</f>
        <v>0</v>
      </c>
      <c r="AF147" s="150" t="str">
        <f t="shared" si="44"/>
        <v/>
      </c>
      <c r="AG147" s="159">
        <f>IF('1045Bd Stammdaten Mitarb.'!M143="",0,1)</f>
        <v>0</v>
      </c>
      <c r="AH147" s="179">
        <f t="shared" si="45"/>
        <v>0</v>
      </c>
      <c r="AI147" s="150">
        <f>IF('1045Bd Stammdaten Mitarb.'!M143="",0,'1045Bd Stammdaten Mitarb.'!M143)</f>
        <v>0</v>
      </c>
      <c r="AJ147" s="150">
        <f>IF('1045Bd Stammdaten Mitarb.'!M143="",0,'1045Bd Stammdaten Mitarb.'!O143)</f>
        <v>0</v>
      </c>
      <c r="AK147" s="194">
        <f>IF('1045Bd Stammdaten Mitarb.'!U143&gt;0,AA147,0)</f>
        <v>0</v>
      </c>
      <c r="AL147" s="160">
        <f>IF('1045Bd Stammdaten Mitarb.'!U143&gt;0,'1045Bd Stammdaten Mitarb.'!S143,0)</f>
        <v>0</v>
      </c>
      <c r="AM147" s="150">
        <f>'1045Bd Stammdaten Mitarb.'!M143</f>
        <v>0</v>
      </c>
      <c r="AN147" s="150">
        <f>'1045Bd Stammdaten Mitarb.'!O143</f>
        <v>0</v>
      </c>
      <c r="AO147" s="150">
        <f t="shared" si="46"/>
        <v>0</v>
      </c>
    </row>
    <row r="148" spans="1:41" s="152" customFormat="1" ht="16.899999999999999" customHeight="1">
      <c r="A148" s="191" t="str">
        <f>IF('1045Bd Stammdaten Mitarb.'!A144="","",'1045Bd Stammdaten Mitarb.'!A144)</f>
        <v/>
      </c>
      <c r="B148" s="192" t="str">
        <f>IF('1045Bd Stammdaten Mitarb.'!B144="","",'1045Bd Stammdaten Mitarb.'!B144)</f>
        <v/>
      </c>
      <c r="C148" s="193" t="str">
        <f>IF('1045Bd Stammdaten Mitarb.'!C144="","",'1045Bd Stammdaten Mitarb.'!C144)</f>
        <v/>
      </c>
      <c r="D148" s="277" t="str">
        <f>IF('1045Bd Stammdaten Mitarb.'!AF144="","",IF('1045Bd Stammdaten Mitarb.'!AF144*E148&gt;'1045Ad Antrag'!$B$28,'1045Ad Antrag'!$B$28/E148,'1045Bd Stammdaten Mitarb.'!AF144))</f>
        <v/>
      </c>
      <c r="E148" s="278" t="str">
        <f>IF('1045Bd Stammdaten Mitarb.'!M144="","",'1045Bd Stammdaten Mitarb.'!M144)</f>
        <v/>
      </c>
      <c r="F148" s="273" t="str">
        <f>IF('1045Bd Stammdaten Mitarb.'!N144="","",'1045Bd Stammdaten Mitarb.'!N144)</f>
        <v/>
      </c>
      <c r="G148" s="273" t="str">
        <f>IF('1045Bd Stammdaten Mitarb.'!O144="","",'1045Bd Stammdaten Mitarb.'!O144)</f>
        <v/>
      </c>
      <c r="H148" s="274" t="str">
        <f>IF('1045Bd Stammdaten Mitarb.'!P144="","",'1045Bd Stammdaten Mitarb.'!P144)</f>
        <v/>
      </c>
      <c r="I148" s="275" t="str">
        <f>IF('1045Bd Stammdaten Mitarb.'!Q144="","",'1045Bd Stammdaten Mitarb.'!Q144)</f>
        <v/>
      </c>
      <c r="J148" s="318" t="str">
        <f t="shared" si="32"/>
        <v/>
      </c>
      <c r="K148" s="278" t="str">
        <f t="shared" si="33"/>
        <v/>
      </c>
      <c r="L148" s="276" t="str">
        <f>IF('1045Bd Stammdaten Mitarb.'!R144="","",'1045Bd Stammdaten Mitarb.'!R144)</f>
        <v/>
      </c>
      <c r="M148" s="277" t="str">
        <f t="shared" si="34"/>
        <v/>
      </c>
      <c r="N148" s="319" t="str">
        <f t="shared" si="35"/>
        <v/>
      </c>
      <c r="O148" s="318" t="str">
        <f t="shared" si="36"/>
        <v/>
      </c>
      <c r="P148" s="278" t="str">
        <f t="shared" si="37"/>
        <v/>
      </c>
      <c r="Q148" s="276" t="str">
        <f t="shared" si="38"/>
        <v/>
      </c>
      <c r="R148" s="277" t="str">
        <f t="shared" si="39"/>
        <v/>
      </c>
      <c r="S148" s="278" t="str">
        <f>IF(N148="","",MAX((N148-AE148)*'1045Ad Antrag'!$B$30,0))</f>
        <v/>
      </c>
      <c r="T148" s="279" t="str">
        <f t="shared" si="40"/>
        <v/>
      </c>
      <c r="U148" s="187"/>
      <c r="V148" s="194">
        <f>'1045Bd Stammdaten Mitarb.'!L144</f>
        <v>0</v>
      </c>
      <c r="W148" s="194" t="str">
        <f>'1045Ed Abrechnung'!D148</f>
        <v/>
      </c>
      <c r="X148" s="187">
        <f>IF(AND('1045Bd Stammdaten Mitarb.'!P144="",'1045Bd Stammdaten Mitarb.'!Q144=""),0,'1045Bd Stammdaten Mitarb.'!P144-'1045Bd Stammdaten Mitarb.'!Q144)</f>
        <v>0</v>
      </c>
      <c r="Y148" s="187" t="str">
        <f>IF(OR($C148="",'1045Bd Stammdaten Mitarb.'!M144="",F148="",'1045Bd Stammdaten Mitarb.'!O144="",X148=""),"",'1045Bd Stammdaten Mitarb.'!M144-F148-'1045Bd Stammdaten Mitarb.'!O144-X148)</f>
        <v/>
      </c>
      <c r="Z148" s="150" t="str">
        <f>IF(K148="","",K148 - '1045Bd Stammdaten Mitarb.'!R144)</f>
        <v/>
      </c>
      <c r="AA148" s="150" t="str">
        <f t="shared" si="41"/>
        <v/>
      </c>
      <c r="AB148" s="150" t="str">
        <f t="shared" si="42"/>
        <v/>
      </c>
      <c r="AC148" s="150" t="str">
        <f t="shared" si="43"/>
        <v/>
      </c>
      <c r="AD148" s="150" t="str">
        <f>IF(OR($C148="",K148="",N148=""),"",MAX(O148+'1045Bd Stammdaten Mitarb.'!S144-N148,0))</f>
        <v/>
      </c>
      <c r="AE148" s="150">
        <f>'1045Bd Stammdaten Mitarb.'!S144</f>
        <v>0</v>
      </c>
      <c r="AF148" s="150" t="str">
        <f t="shared" si="44"/>
        <v/>
      </c>
      <c r="AG148" s="159">
        <f>IF('1045Bd Stammdaten Mitarb.'!M144="",0,1)</f>
        <v>0</v>
      </c>
      <c r="AH148" s="179">
        <f t="shared" si="45"/>
        <v>0</v>
      </c>
      <c r="AI148" s="150">
        <f>IF('1045Bd Stammdaten Mitarb.'!M144="",0,'1045Bd Stammdaten Mitarb.'!M144)</f>
        <v>0</v>
      </c>
      <c r="AJ148" s="150">
        <f>IF('1045Bd Stammdaten Mitarb.'!M144="",0,'1045Bd Stammdaten Mitarb.'!O144)</f>
        <v>0</v>
      </c>
      <c r="AK148" s="194">
        <f>IF('1045Bd Stammdaten Mitarb.'!U144&gt;0,AA148,0)</f>
        <v>0</v>
      </c>
      <c r="AL148" s="160">
        <f>IF('1045Bd Stammdaten Mitarb.'!U144&gt;0,'1045Bd Stammdaten Mitarb.'!S144,0)</f>
        <v>0</v>
      </c>
      <c r="AM148" s="150">
        <f>'1045Bd Stammdaten Mitarb.'!M144</f>
        <v>0</v>
      </c>
      <c r="AN148" s="150">
        <f>'1045Bd Stammdaten Mitarb.'!O144</f>
        <v>0</v>
      </c>
      <c r="AO148" s="150">
        <f t="shared" si="46"/>
        <v>0</v>
      </c>
    </row>
    <row r="149" spans="1:41" s="152" customFormat="1" ht="16.899999999999999" customHeight="1">
      <c r="A149" s="191" t="str">
        <f>IF('1045Bd Stammdaten Mitarb.'!A145="","",'1045Bd Stammdaten Mitarb.'!A145)</f>
        <v/>
      </c>
      <c r="B149" s="192" t="str">
        <f>IF('1045Bd Stammdaten Mitarb.'!B145="","",'1045Bd Stammdaten Mitarb.'!B145)</f>
        <v/>
      </c>
      <c r="C149" s="193" t="str">
        <f>IF('1045Bd Stammdaten Mitarb.'!C145="","",'1045Bd Stammdaten Mitarb.'!C145)</f>
        <v/>
      </c>
      <c r="D149" s="277" t="str">
        <f>IF('1045Bd Stammdaten Mitarb.'!AF145="","",IF('1045Bd Stammdaten Mitarb.'!AF145*E149&gt;'1045Ad Antrag'!$B$28,'1045Ad Antrag'!$B$28/E149,'1045Bd Stammdaten Mitarb.'!AF145))</f>
        <v/>
      </c>
      <c r="E149" s="278" t="str">
        <f>IF('1045Bd Stammdaten Mitarb.'!M145="","",'1045Bd Stammdaten Mitarb.'!M145)</f>
        <v/>
      </c>
      <c r="F149" s="273" t="str">
        <f>IF('1045Bd Stammdaten Mitarb.'!N145="","",'1045Bd Stammdaten Mitarb.'!N145)</f>
        <v/>
      </c>
      <c r="G149" s="273" t="str">
        <f>IF('1045Bd Stammdaten Mitarb.'!O145="","",'1045Bd Stammdaten Mitarb.'!O145)</f>
        <v/>
      </c>
      <c r="H149" s="274" t="str">
        <f>IF('1045Bd Stammdaten Mitarb.'!P145="","",'1045Bd Stammdaten Mitarb.'!P145)</f>
        <v/>
      </c>
      <c r="I149" s="275" t="str">
        <f>IF('1045Bd Stammdaten Mitarb.'!Q145="","",'1045Bd Stammdaten Mitarb.'!Q145)</f>
        <v/>
      </c>
      <c r="J149" s="318" t="str">
        <f t="shared" si="32"/>
        <v/>
      </c>
      <c r="K149" s="278" t="str">
        <f t="shared" si="33"/>
        <v/>
      </c>
      <c r="L149" s="276" t="str">
        <f>IF('1045Bd Stammdaten Mitarb.'!R145="","",'1045Bd Stammdaten Mitarb.'!R145)</f>
        <v/>
      </c>
      <c r="M149" s="277" t="str">
        <f t="shared" si="34"/>
        <v/>
      </c>
      <c r="N149" s="319" t="str">
        <f t="shared" si="35"/>
        <v/>
      </c>
      <c r="O149" s="318" t="str">
        <f t="shared" si="36"/>
        <v/>
      </c>
      <c r="P149" s="278" t="str">
        <f t="shared" si="37"/>
        <v/>
      </c>
      <c r="Q149" s="276" t="str">
        <f t="shared" si="38"/>
        <v/>
      </c>
      <c r="R149" s="277" t="str">
        <f t="shared" si="39"/>
        <v/>
      </c>
      <c r="S149" s="278" t="str">
        <f>IF(N149="","",MAX((N149-AE149)*'1045Ad Antrag'!$B$30,0))</f>
        <v/>
      </c>
      <c r="T149" s="279" t="str">
        <f t="shared" si="40"/>
        <v/>
      </c>
      <c r="U149" s="187"/>
      <c r="V149" s="194">
        <f>'1045Bd Stammdaten Mitarb.'!L145</f>
        <v>0</v>
      </c>
      <c r="W149" s="194" t="str">
        <f>'1045Ed Abrechnung'!D149</f>
        <v/>
      </c>
      <c r="X149" s="187">
        <f>IF(AND('1045Bd Stammdaten Mitarb.'!P145="",'1045Bd Stammdaten Mitarb.'!Q145=""),0,'1045Bd Stammdaten Mitarb.'!P145-'1045Bd Stammdaten Mitarb.'!Q145)</f>
        <v>0</v>
      </c>
      <c r="Y149" s="187" t="str">
        <f>IF(OR($C149="",'1045Bd Stammdaten Mitarb.'!M145="",F149="",'1045Bd Stammdaten Mitarb.'!O145="",X149=""),"",'1045Bd Stammdaten Mitarb.'!M145-F149-'1045Bd Stammdaten Mitarb.'!O145-X149)</f>
        <v/>
      </c>
      <c r="Z149" s="150" t="str">
        <f>IF(K149="","",K149 - '1045Bd Stammdaten Mitarb.'!R145)</f>
        <v/>
      </c>
      <c r="AA149" s="150" t="str">
        <f t="shared" si="41"/>
        <v/>
      </c>
      <c r="AB149" s="150" t="str">
        <f t="shared" si="42"/>
        <v/>
      </c>
      <c r="AC149" s="150" t="str">
        <f t="shared" si="43"/>
        <v/>
      </c>
      <c r="AD149" s="150" t="str">
        <f>IF(OR($C149="",K149="",N149=""),"",MAX(O149+'1045Bd Stammdaten Mitarb.'!S145-N149,0))</f>
        <v/>
      </c>
      <c r="AE149" s="150">
        <f>'1045Bd Stammdaten Mitarb.'!S145</f>
        <v>0</v>
      </c>
      <c r="AF149" s="150" t="str">
        <f t="shared" si="44"/>
        <v/>
      </c>
      <c r="AG149" s="159">
        <f>IF('1045Bd Stammdaten Mitarb.'!M145="",0,1)</f>
        <v>0</v>
      </c>
      <c r="AH149" s="179">
        <f t="shared" si="45"/>
        <v>0</v>
      </c>
      <c r="AI149" s="150">
        <f>IF('1045Bd Stammdaten Mitarb.'!M145="",0,'1045Bd Stammdaten Mitarb.'!M145)</f>
        <v>0</v>
      </c>
      <c r="AJ149" s="150">
        <f>IF('1045Bd Stammdaten Mitarb.'!M145="",0,'1045Bd Stammdaten Mitarb.'!O145)</f>
        <v>0</v>
      </c>
      <c r="AK149" s="194">
        <f>IF('1045Bd Stammdaten Mitarb.'!U145&gt;0,AA149,0)</f>
        <v>0</v>
      </c>
      <c r="AL149" s="160">
        <f>IF('1045Bd Stammdaten Mitarb.'!U145&gt;0,'1045Bd Stammdaten Mitarb.'!S145,0)</f>
        <v>0</v>
      </c>
      <c r="AM149" s="150">
        <f>'1045Bd Stammdaten Mitarb.'!M145</f>
        <v>0</v>
      </c>
      <c r="AN149" s="150">
        <f>'1045Bd Stammdaten Mitarb.'!O145</f>
        <v>0</v>
      </c>
      <c r="AO149" s="150">
        <f t="shared" si="46"/>
        <v>0</v>
      </c>
    </row>
    <row r="150" spans="1:41" s="152" customFormat="1" ht="16.899999999999999" customHeight="1">
      <c r="A150" s="191" t="str">
        <f>IF('1045Bd Stammdaten Mitarb.'!A146="","",'1045Bd Stammdaten Mitarb.'!A146)</f>
        <v/>
      </c>
      <c r="B150" s="192" t="str">
        <f>IF('1045Bd Stammdaten Mitarb.'!B146="","",'1045Bd Stammdaten Mitarb.'!B146)</f>
        <v/>
      </c>
      <c r="C150" s="193" t="str">
        <f>IF('1045Bd Stammdaten Mitarb.'!C146="","",'1045Bd Stammdaten Mitarb.'!C146)</f>
        <v/>
      </c>
      <c r="D150" s="277" t="str">
        <f>IF('1045Bd Stammdaten Mitarb.'!AF146="","",IF('1045Bd Stammdaten Mitarb.'!AF146*E150&gt;'1045Ad Antrag'!$B$28,'1045Ad Antrag'!$B$28/E150,'1045Bd Stammdaten Mitarb.'!AF146))</f>
        <v/>
      </c>
      <c r="E150" s="278" t="str">
        <f>IF('1045Bd Stammdaten Mitarb.'!M146="","",'1045Bd Stammdaten Mitarb.'!M146)</f>
        <v/>
      </c>
      <c r="F150" s="273" t="str">
        <f>IF('1045Bd Stammdaten Mitarb.'!N146="","",'1045Bd Stammdaten Mitarb.'!N146)</f>
        <v/>
      </c>
      <c r="G150" s="273" t="str">
        <f>IF('1045Bd Stammdaten Mitarb.'!O146="","",'1045Bd Stammdaten Mitarb.'!O146)</f>
        <v/>
      </c>
      <c r="H150" s="274" t="str">
        <f>IF('1045Bd Stammdaten Mitarb.'!P146="","",'1045Bd Stammdaten Mitarb.'!P146)</f>
        <v/>
      </c>
      <c r="I150" s="275" t="str">
        <f>IF('1045Bd Stammdaten Mitarb.'!Q146="","",'1045Bd Stammdaten Mitarb.'!Q146)</f>
        <v/>
      </c>
      <c r="J150" s="318" t="str">
        <f t="shared" si="32"/>
        <v/>
      </c>
      <c r="K150" s="278" t="str">
        <f t="shared" si="33"/>
        <v/>
      </c>
      <c r="L150" s="276" t="str">
        <f>IF('1045Bd Stammdaten Mitarb.'!R146="","",'1045Bd Stammdaten Mitarb.'!R146)</f>
        <v/>
      </c>
      <c r="M150" s="277" t="str">
        <f t="shared" si="34"/>
        <v/>
      </c>
      <c r="N150" s="319" t="str">
        <f t="shared" si="35"/>
        <v/>
      </c>
      <c r="O150" s="318" t="str">
        <f t="shared" si="36"/>
        <v/>
      </c>
      <c r="P150" s="278" t="str">
        <f t="shared" si="37"/>
        <v/>
      </c>
      <c r="Q150" s="276" t="str">
        <f t="shared" si="38"/>
        <v/>
      </c>
      <c r="R150" s="277" t="str">
        <f t="shared" si="39"/>
        <v/>
      </c>
      <c r="S150" s="278" t="str">
        <f>IF(N150="","",MAX((N150-AE150)*'1045Ad Antrag'!$B$30,0))</f>
        <v/>
      </c>
      <c r="T150" s="279" t="str">
        <f t="shared" si="40"/>
        <v/>
      </c>
      <c r="U150" s="187"/>
      <c r="V150" s="194">
        <f>'1045Bd Stammdaten Mitarb.'!L146</f>
        <v>0</v>
      </c>
      <c r="W150" s="194" t="str">
        <f>'1045Ed Abrechnung'!D150</f>
        <v/>
      </c>
      <c r="X150" s="187">
        <f>IF(AND('1045Bd Stammdaten Mitarb.'!P146="",'1045Bd Stammdaten Mitarb.'!Q146=""),0,'1045Bd Stammdaten Mitarb.'!P146-'1045Bd Stammdaten Mitarb.'!Q146)</f>
        <v>0</v>
      </c>
      <c r="Y150" s="187" t="str">
        <f>IF(OR($C150="",'1045Bd Stammdaten Mitarb.'!M146="",F150="",'1045Bd Stammdaten Mitarb.'!O146="",X150=""),"",'1045Bd Stammdaten Mitarb.'!M146-F150-'1045Bd Stammdaten Mitarb.'!O146-X150)</f>
        <v/>
      </c>
      <c r="Z150" s="150" t="str">
        <f>IF(K150="","",K150 - '1045Bd Stammdaten Mitarb.'!R146)</f>
        <v/>
      </c>
      <c r="AA150" s="150" t="str">
        <f t="shared" si="41"/>
        <v/>
      </c>
      <c r="AB150" s="150" t="str">
        <f t="shared" si="42"/>
        <v/>
      </c>
      <c r="AC150" s="150" t="str">
        <f t="shared" si="43"/>
        <v/>
      </c>
      <c r="AD150" s="150" t="str">
        <f>IF(OR($C150="",K150="",N150=""),"",MAX(O150+'1045Bd Stammdaten Mitarb.'!S146-N150,0))</f>
        <v/>
      </c>
      <c r="AE150" s="150">
        <f>'1045Bd Stammdaten Mitarb.'!S146</f>
        <v>0</v>
      </c>
      <c r="AF150" s="150" t="str">
        <f t="shared" si="44"/>
        <v/>
      </c>
      <c r="AG150" s="159">
        <f>IF('1045Bd Stammdaten Mitarb.'!M146="",0,1)</f>
        <v>0</v>
      </c>
      <c r="AH150" s="179">
        <f t="shared" si="45"/>
        <v>0</v>
      </c>
      <c r="AI150" s="150">
        <f>IF('1045Bd Stammdaten Mitarb.'!M146="",0,'1045Bd Stammdaten Mitarb.'!M146)</f>
        <v>0</v>
      </c>
      <c r="AJ150" s="150">
        <f>IF('1045Bd Stammdaten Mitarb.'!M146="",0,'1045Bd Stammdaten Mitarb.'!O146)</f>
        <v>0</v>
      </c>
      <c r="AK150" s="194">
        <f>IF('1045Bd Stammdaten Mitarb.'!U146&gt;0,AA150,0)</f>
        <v>0</v>
      </c>
      <c r="AL150" s="160">
        <f>IF('1045Bd Stammdaten Mitarb.'!U146&gt;0,'1045Bd Stammdaten Mitarb.'!S146,0)</f>
        <v>0</v>
      </c>
      <c r="AM150" s="150">
        <f>'1045Bd Stammdaten Mitarb.'!M146</f>
        <v>0</v>
      </c>
      <c r="AN150" s="150">
        <f>'1045Bd Stammdaten Mitarb.'!O146</f>
        <v>0</v>
      </c>
      <c r="AO150" s="150">
        <f t="shared" si="46"/>
        <v>0</v>
      </c>
    </row>
    <row r="151" spans="1:41" s="152" customFormat="1" ht="16.899999999999999" customHeight="1">
      <c r="A151" s="191" t="str">
        <f>IF('1045Bd Stammdaten Mitarb.'!A147="","",'1045Bd Stammdaten Mitarb.'!A147)</f>
        <v/>
      </c>
      <c r="B151" s="192" t="str">
        <f>IF('1045Bd Stammdaten Mitarb.'!B147="","",'1045Bd Stammdaten Mitarb.'!B147)</f>
        <v/>
      </c>
      <c r="C151" s="193" t="str">
        <f>IF('1045Bd Stammdaten Mitarb.'!C147="","",'1045Bd Stammdaten Mitarb.'!C147)</f>
        <v/>
      </c>
      <c r="D151" s="277" t="str">
        <f>IF('1045Bd Stammdaten Mitarb.'!AF147="","",IF('1045Bd Stammdaten Mitarb.'!AF147*E151&gt;'1045Ad Antrag'!$B$28,'1045Ad Antrag'!$B$28/E151,'1045Bd Stammdaten Mitarb.'!AF147))</f>
        <v/>
      </c>
      <c r="E151" s="278" t="str">
        <f>IF('1045Bd Stammdaten Mitarb.'!M147="","",'1045Bd Stammdaten Mitarb.'!M147)</f>
        <v/>
      </c>
      <c r="F151" s="273" t="str">
        <f>IF('1045Bd Stammdaten Mitarb.'!N147="","",'1045Bd Stammdaten Mitarb.'!N147)</f>
        <v/>
      </c>
      <c r="G151" s="273" t="str">
        <f>IF('1045Bd Stammdaten Mitarb.'!O147="","",'1045Bd Stammdaten Mitarb.'!O147)</f>
        <v/>
      </c>
      <c r="H151" s="274" t="str">
        <f>IF('1045Bd Stammdaten Mitarb.'!P147="","",'1045Bd Stammdaten Mitarb.'!P147)</f>
        <v/>
      </c>
      <c r="I151" s="275" t="str">
        <f>IF('1045Bd Stammdaten Mitarb.'!Q147="","",'1045Bd Stammdaten Mitarb.'!Q147)</f>
        <v/>
      </c>
      <c r="J151" s="318" t="str">
        <f t="shared" si="32"/>
        <v/>
      </c>
      <c r="K151" s="278" t="str">
        <f t="shared" si="33"/>
        <v/>
      </c>
      <c r="L151" s="276" t="str">
        <f>IF('1045Bd Stammdaten Mitarb.'!R147="","",'1045Bd Stammdaten Mitarb.'!R147)</f>
        <v/>
      </c>
      <c r="M151" s="277" t="str">
        <f t="shared" si="34"/>
        <v/>
      </c>
      <c r="N151" s="319" t="str">
        <f t="shared" si="35"/>
        <v/>
      </c>
      <c r="O151" s="318" t="str">
        <f t="shared" si="36"/>
        <v/>
      </c>
      <c r="P151" s="278" t="str">
        <f t="shared" si="37"/>
        <v/>
      </c>
      <c r="Q151" s="276" t="str">
        <f t="shared" si="38"/>
        <v/>
      </c>
      <c r="R151" s="277" t="str">
        <f t="shared" si="39"/>
        <v/>
      </c>
      <c r="S151" s="278" t="str">
        <f>IF(N151="","",MAX((N151-AE151)*'1045Ad Antrag'!$B$30,0))</f>
        <v/>
      </c>
      <c r="T151" s="279" t="str">
        <f t="shared" si="40"/>
        <v/>
      </c>
      <c r="U151" s="187"/>
      <c r="V151" s="194">
        <f>'1045Bd Stammdaten Mitarb.'!L147</f>
        <v>0</v>
      </c>
      <c r="W151" s="194" t="str">
        <f>'1045Ed Abrechnung'!D151</f>
        <v/>
      </c>
      <c r="X151" s="187">
        <f>IF(AND('1045Bd Stammdaten Mitarb.'!P147="",'1045Bd Stammdaten Mitarb.'!Q147=""),0,'1045Bd Stammdaten Mitarb.'!P147-'1045Bd Stammdaten Mitarb.'!Q147)</f>
        <v>0</v>
      </c>
      <c r="Y151" s="187" t="str">
        <f>IF(OR($C151="",'1045Bd Stammdaten Mitarb.'!M147="",F151="",'1045Bd Stammdaten Mitarb.'!O147="",X151=""),"",'1045Bd Stammdaten Mitarb.'!M147-F151-'1045Bd Stammdaten Mitarb.'!O147-X151)</f>
        <v/>
      </c>
      <c r="Z151" s="150" t="str">
        <f>IF(K151="","",K151 - '1045Bd Stammdaten Mitarb.'!R147)</f>
        <v/>
      </c>
      <c r="AA151" s="150" t="str">
        <f t="shared" si="41"/>
        <v/>
      </c>
      <c r="AB151" s="150" t="str">
        <f t="shared" si="42"/>
        <v/>
      </c>
      <c r="AC151" s="150" t="str">
        <f t="shared" si="43"/>
        <v/>
      </c>
      <c r="AD151" s="150" t="str">
        <f>IF(OR($C151="",K151="",N151=""),"",MAX(O151+'1045Bd Stammdaten Mitarb.'!S147-N151,0))</f>
        <v/>
      </c>
      <c r="AE151" s="150">
        <f>'1045Bd Stammdaten Mitarb.'!S147</f>
        <v>0</v>
      </c>
      <c r="AF151" s="150" t="str">
        <f t="shared" si="44"/>
        <v/>
      </c>
      <c r="AG151" s="159">
        <f>IF('1045Bd Stammdaten Mitarb.'!M147="",0,1)</f>
        <v>0</v>
      </c>
      <c r="AH151" s="179">
        <f t="shared" si="45"/>
        <v>0</v>
      </c>
      <c r="AI151" s="150">
        <f>IF('1045Bd Stammdaten Mitarb.'!M147="",0,'1045Bd Stammdaten Mitarb.'!M147)</f>
        <v>0</v>
      </c>
      <c r="AJ151" s="150">
        <f>IF('1045Bd Stammdaten Mitarb.'!M147="",0,'1045Bd Stammdaten Mitarb.'!O147)</f>
        <v>0</v>
      </c>
      <c r="AK151" s="194">
        <f>IF('1045Bd Stammdaten Mitarb.'!U147&gt;0,AA151,0)</f>
        <v>0</v>
      </c>
      <c r="AL151" s="160">
        <f>IF('1045Bd Stammdaten Mitarb.'!U147&gt;0,'1045Bd Stammdaten Mitarb.'!S147,0)</f>
        <v>0</v>
      </c>
      <c r="AM151" s="150">
        <f>'1045Bd Stammdaten Mitarb.'!M147</f>
        <v>0</v>
      </c>
      <c r="AN151" s="150">
        <f>'1045Bd Stammdaten Mitarb.'!O147</f>
        <v>0</v>
      </c>
      <c r="AO151" s="150">
        <f t="shared" si="46"/>
        <v>0</v>
      </c>
    </row>
    <row r="152" spans="1:41" s="152" customFormat="1" ht="16.899999999999999" customHeight="1">
      <c r="A152" s="191" t="str">
        <f>IF('1045Bd Stammdaten Mitarb.'!A148="","",'1045Bd Stammdaten Mitarb.'!A148)</f>
        <v/>
      </c>
      <c r="B152" s="192" t="str">
        <f>IF('1045Bd Stammdaten Mitarb.'!B148="","",'1045Bd Stammdaten Mitarb.'!B148)</f>
        <v/>
      </c>
      <c r="C152" s="193" t="str">
        <f>IF('1045Bd Stammdaten Mitarb.'!C148="","",'1045Bd Stammdaten Mitarb.'!C148)</f>
        <v/>
      </c>
      <c r="D152" s="277" t="str">
        <f>IF('1045Bd Stammdaten Mitarb.'!AF148="","",IF('1045Bd Stammdaten Mitarb.'!AF148*E152&gt;'1045Ad Antrag'!$B$28,'1045Ad Antrag'!$B$28/E152,'1045Bd Stammdaten Mitarb.'!AF148))</f>
        <v/>
      </c>
      <c r="E152" s="278" t="str">
        <f>IF('1045Bd Stammdaten Mitarb.'!M148="","",'1045Bd Stammdaten Mitarb.'!M148)</f>
        <v/>
      </c>
      <c r="F152" s="273" t="str">
        <f>IF('1045Bd Stammdaten Mitarb.'!N148="","",'1045Bd Stammdaten Mitarb.'!N148)</f>
        <v/>
      </c>
      <c r="G152" s="273" t="str">
        <f>IF('1045Bd Stammdaten Mitarb.'!O148="","",'1045Bd Stammdaten Mitarb.'!O148)</f>
        <v/>
      </c>
      <c r="H152" s="274" t="str">
        <f>IF('1045Bd Stammdaten Mitarb.'!P148="","",'1045Bd Stammdaten Mitarb.'!P148)</f>
        <v/>
      </c>
      <c r="I152" s="275" t="str">
        <f>IF('1045Bd Stammdaten Mitarb.'!Q148="","",'1045Bd Stammdaten Mitarb.'!Q148)</f>
        <v/>
      </c>
      <c r="J152" s="318" t="str">
        <f t="shared" si="32"/>
        <v/>
      </c>
      <c r="K152" s="278" t="str">
        <f t="shared" si="33"/>
        <v/>
      </c>
      <c r="L152" s="276" t="str">
        <f>IF('1045Bd Stammdaten Mitarb.'!R148="","",'1045Bd Stammdaten Mitarb.'!R148)</f>
        <v/>
      </c>
      <c r="M152" s="277" t="str">
        <f t="shared" si="34"/>
        <v/>
      </c>
      <c r="N152" s="319" t="str">
        <f t="shared" si="35"/>
        <v/>
      </c>
      <c r="O152" s="318" t="str">
        <f t="shared" si="36"/>
        <v/>
      </c>
      <c r="P152" s="278" t="str">
        <f t="shared" si="37"/>
        <v/>
      </c>
      <c r="Q152" s="276" t="str">
        <f t="shared" si="38"/>
        <v/>
      </c>
      <c r="R152" s="277" t="str">
        <f t="shared" si="39"/>
        <v/>
      </c>
      <c r="S152" s="278" t="str">
        <f>IF(N152="","",MAX((N152-AE152)*'1045Ad Antrag'!$B$30,0))</f>
        <v/>
      </c>
      <c r="T152" s="279" t="str">
        <f t="shared" si="40"/>
        <v/>
      </c>
      <c r="U152" s="187"/>
      <c r="V152" s="194">
        <f>'1045Bd Stammdaten Mitarb.'!L148</f>
        <v>0</v>
      </c>
      <c r="W152" s="194" t="str">
        <f>'1045Ed Abrechnung'!D152</f>
        <v/>
      </c>
      <c r="X152" s="187">
        <f>IF(AND('1045Bd Stammdaten Mitarb.'!P148="",'1045Bd Stammdaten Mitarb.'!Q148=""),0,'1045Bd Stammdaten Mitarb.'!P148-'1045Bd Stammdaten Mitarb.'!Q148)</f>
        <v>0</v>
      </c>
      <c r="Y152" s="187" t="str">
        <f>IF(OR($C152="",'1045Bd Stammdaten Mitarb.'!M148="",F152="",'1045Bd Stammdaten Mitarb.'!O148="",X152=""),"",'1045Bd Stammdaten Mitarb.'!M148-F152-'1045Bd Stammdaten Mitarb.'!O148-X152)</f>
        <v/>
      </c>
      <c r="Z152" s="150" t="str">
        <f>IF(K152="","",K152 - '1045Bd Stammdaten Mitarb.'!R148)</f>
        <v/>
      </c>
      <c r="AA152" s="150" t="str">
        <f t="shared" si="41"/>
        <v/>
      </c>
      <c r="AB152" s="150" t="str">
        <f t="shared" si="42"/>
        <v/>
      </c>
      <c r="AC152" s="150" t="str">
        <f t="shared" si="43"/>
        <v/>
      </c>
      <c r="AD152" s="150" t="str">
        <f>IF(OR($C152="",K152="",N152=""),"",MAX(O152+'1045Bd Stammdaten Mitarb.'!S148-N152,0))</f>
        <v/>
      </c>
      <c r="AE152" s="150">
        <f>'1045Bd Stammdaten Mitarb.'!S148</f>
        <v>0</v>
      </c>
      <c r="AF152" s="150" t="str">
        <f t="shared" si="44"/>
        <v/>
      </c>
      <c r="AG152" s="159">
        <f>IF('1045Bd Stammdaten Mitarb.'!M148="",0,1)</f>
        <v>0</v>
      </c>
      <c r="AH152" s="179">
        <f t="shared" si="45"/>
        <v>0</v>
      </c>
      <c r="AI152" s="150">
        <f>IF('1045Bd Stammdaten Mitarb.'!M148="",0,'1045Bd Stammdaten Mitarb.'!M148)</f>
        <v>0</v>
      </c>
      <c r="AJ152" s="150">
        <f>IF('1045Bd Stammdaten Mitarb.'!M148="",0,'1045Bd Stammdaten Mitarb.'!O148)</f>
        <v>0</v>
      </c>
      <c r="AK152" s="194">
        <f>IF('1045Bd Stammdaten Mitarb.'!U148&gt;0,AA152,0)</f>
        <v>0</v>
      </c>
      <c r="AL152" s="160">
        <f>IF('1045Bd Stammdaten Mitarb.'!U148&gt;0,'1045Bd Stammdaten Mitarb.'!S148,0)</f>
        <v>0</v>
      </c>
      <c r="AM152" s="150">
        <f>'1045Bd Stammdaten Mitarb.'!M148</f>
        <v>0</v>
      </c>
      <c r="AN152" s="150">
        <f>'1045Bd Stammdaten Mitarb.'!O148</f>
        <v>0</v>
      </c>
      <c r="AO152" s="150">
        <f t="shared" si="46"/>
        <v>0</v>
      </c>
    </row>
    <row r="153" spans="1:41" s="152" customFormat="1" ht="16.899999999999999" customHeight="1">
      <c r="A153" s="191" t="str">
        <f>IF('1045Bd Stammdaten Mitarb.'!A149="","",'1045Bd Stammdaten Mitarb.'!A149)</f>
        <v/>
      </c>
      <c r="B153" s="192" t="str">
        <f>IF('1045Bd Stammdaten Mitarb.'!B149="","",'1045Bd Stammdaten Mitarb.'!B149)</f>
        <v/>
      </c>
      <c r="C153" s="193" t="str">
        <f>IF('1045Bd Stammdaten Mitarb.'!C149="","",'1045Bd Stammdaten Mitarb.'!C149)</f>
        <v/>
      </c>
      <c r="D153" s="277" t="str">
        <f>IF('1045Bd Stammdaten Mitarb.'!AF149="","",IF('1045Bd Stammdaten Mitarb.'!AF149*E153&gt;'1045Ad Antrag'!$B$28,'1045Ad Antrag'!$B$28/E153,'1045Bd Stammdaten Mitarb.'!AF149))</f>
        <v/>
      </c>
      <c r="E153" s="278" t="str">
        <f>IF('1045Bd Stammdaten Mitarb.'!M149="","",'1045Bd Stammdaten Mitarb.'!M149)</f>
        <v/>
      </c>
      <c r="F153" s="273" t="str">
        <f>IF('1045Bd Stammdaten Mitarb.'!N149="","",'1045Bd Stammdaten Mitarb.'!N149)</f>
        <v/>
      </c>
      <c r="G153" s="273" t="str">
        <f>IF('1045Bd Stammdaten Mitarb.'!O149="","",'1045Bd Stammdaten Mitarb.'!O149)</f>
        <v/>
      </c>
      <c r="H153" s="274" t="str">
        <f>IF('1045Bd Stammdaten Mitarb.'!P149="","",'1045Bd Stammdaten Mitarb.'!P149)</f>
        <v/>
      </c>
      <c r="I153" s="275" t="str">
        <f>IF('1045Bd Stammdaten Mitarb.'!Q149="","",'1045Bd Stammdaten Mitarb.'!Q149)</f>
        <v/>
      </c>
      <c r="J153" s="318" t="str">
        <f t="shared" si="32"/>
        <v/>
      </c>
      <c r="K153" s="278" t="str">
        <f t="shared" si="33"/>
        <v/>
      </c>
      <c r="L153" s="276" t="str">
        <f>IF('1045Bd Stammdaten Mitarb.'!R149="","",'1045Bd Stammdaten Mitarb.'!R149)</f>
        <v/>
      </c>
      <c r="M153" s="277" t="str">
        <f t="shared" si="34"/>
        <v/>
      </c>
      <c r="N153" s="319" t="str">
        <f t="shared" si="35"/>
        <v/>
      </c>
      <c r="O153" s="318" t="str">
        <f t="shared" si="36"/>
        <v/>
      </c>
      <c r="P153" s="278" t="str">
        <f t="shared" si="37"/>
        <v/>
      </c>
      <c r="Q153" s="276" t="str">
        <f t="shared" si="38"/>
        <v/>
      </c>
      <c r="R153" s="277" t="str">
        <f t="shared" si="39"/>
        <v/>
      </c>
      <c r="S153" s="278" t="str">
        <f>IF(N153="","",MAX((N153-AE153)*'1045Ad Antrag'!$B$30,0))</f>
        <v/>
      </c>
      <c r="T153" s="279" t="str">
        <f t="shared" si="40"/>
        <v/>
      </c>
      <c r="U153" s="187"/>
      <c r="V153" s="194">
        <f>'1045Bd Stammdaten Mitarb.'!L149</f>
        <v>0</v>
      </c>
      <c r="W153" s="194" t="str">
        <f>'1045Ed Abrechnung'!D153</f>
        <v/>
      </c>
      <c r="X153" s="187">
        <f>IF(AND('1045Bd Stammdaten Mitarb.'!P149="",'1045Bd Stammdaten Mitarb.'!Q149=""),0,'1045Bd Stammdaten Mitarb.'!P149-'1045Bd Stammdaten Mitarb.'!Q149)</f>
        <v>0</v>
      </c>
      <c r="Y153" s="187" t="str">
        <f>IF(OR($C153="",'1045Bd Stammdaten Mitarb.'!M149="",F153="",'1045Bd Stammdaten Mitarb.'!O149="",X153=""),"",'1045Bd Stammdaten Mitarb.'!M149-F153-'1045Bd Stammdaten Mitarb.'!O149-X153)</f>
        <v/>
      </c>
      <c r="Z153" s="150" t="str">
        <f>IF(K153="","",K153 - '1045Bd Stammdaten Mitarb.'!R149)</f>
        <v/>
      </c>
      <c r="AA153" s="150" t="str">
        <f t="shared" si="41"/>
        <v/>
      </c>
      <c r="AB153" s="150" t="str">
        <f t="shared" si="42"/>
        <v/>
      </c>
      <c r="AC153" s="150" t="str">
        <f t="shared" si="43"/>
        <v/>
      </c>
      <c r="AD153" s="150" t="str">
        <f>IF(OR($C153="",K153="",N153=""),"",MAX(O153+'1045Bd Stammdaten Mitarb.'!S149-N153,0))</f>
        <v/>
      </c>
      <c r="AE153" s="150">
        <f>'1045Bd Stammdaten Mitarb.'!S149</f>
        <v>0</v>
      </c>
      <c r="AF153" s="150" t="str">
        <f t="shared" si="44"/>
        <v/>
      </c>
      <c r="AG153" s="159">
        <f>IF('1045Bd Stammdaten Mitarb.'!M149="",0,1)</f>
        <v>0</v>
      </c>
      <c r="AH153" s="179">
        <f t="shared" si="45"/>
        <v>0</v>
      </c>
      <c r="AI153" s="150">
        <f>IF('1045Bd Stammdaten Mitarb.'!M149="",0,'1045Bd Stammdaten Mitarb.'!M149)</f>
        <v>0</v>
      </c>
      <c r="AJ153" s="150">
        <f>IF('1045Bd Stammdaten Mitarb.'!M149="",0,'1045Bd Stammdaten Mitarb.'!O149)</f>
        <v>0</v>
      </c>
      <c r="AK153" s="194">
        <f>IF('1045Bd Stammdaten Mitarb.'!U149&gt;0,AA153,0)</f>
        <v>0</v>
      </c>
      <c r="AL153" s="160">
        <f>IF('1045Bd Stammdaten Mitarb.'!U149&gt;0,'1045Bd Stammdaten Mitarb.'!S149,0)</f>
        <v>0</v>
      </c>
      <c r="AM153" s="150">
        <f>'1045Bd Stammdaten Mitarb.'!M149</f>
        <v>0</v>
      </c>
      <c r="AN153" s="150">
        <f>'1045Bd Stammdaten Mitarb.'!O149</f>
        <v>0</v>
      </c>
      <c r="AO153" s="150">
        <f t="shared" si="46"/>
        <v>0</v>
      </c>
    </row>
    <row r="154" spans="1:41" s="152" customFormat="1" ht="16.899999999999999" customHeight="1">
      <c r="A154" s="191" t="str">
        <f>IF('1045Bd Stammdaten Mitarb.'!A150="","",'1045Bd Stammdaten Mitarb.'!A150)</f>
        <v/>
      </c>
      <c r="B154" s="192" t="str">
        <f>IF('1045Bd Stammdaten Mitarb.'!B150="","",'1045Bd Stammdaten Mitarb.'!B150)</f>
        <v/>
      </c>
      <c r="C154" s="193" t="str">
        <f>IF('1045Bd Stammdaten Mitarb.'!C150="","",'1045Bd Stammdaten Mitarb.'!C150)</f>
        <v/>
      </c>
      <c r="D154" s="277" t="str">
        <f>IF('1045Bd Stammdaten Mitarb.'!AF150="","",IF('1045Bd Stammdaten Mitarb.'!AF150*E154&gt;'1045Ad Antrag'!$B$28,'1045Ad Antrag'!$B$28/E154,'1045Bd Stammdaten Mitarb.'!AF150))</f>
        <v/>
      </c>
      <c r="E154" s="278" t="str">
        <f>IF('1045Bd Stammdaten Mitarb.'!M150="","",'1045Bd Stammdaten Mitarb.'!M150)</f>
        <v/>
      </c>
      <c r="F154" s="273" t="str">
        <f>IF('1045Bd Stammdaten Mitarb.'!N150="","",'1045Bd Stammdaten Mitarb.'!N150)</f>
        <v/>
      </c>
      <c r="G154" s="273" t="str">
        <f>IF('1045Bd Stammdaten Mitarb.'!O150="","",'1045Bd Stammdaten Mitarb.'!O150)</f>
        <v/>
      </c>
      <c r="H154" s="274" t="str">
        <f>IF('1045Bd Stammdaten Mitarb.'!P150="","",'1045Bd Stammdaten Mitarb.'!P150)</f>
        <v/>
      </c>
      <c r="I154" s="275" t="str">
        <f>IF('1045Bd Stammdaten Mitarb.'!Q150="","",'1045Bd Stammdaten Mitarb.'!Q150)</f>
        <v/>
      </c>
      <c r="J154" s="318" t="str">
        <f t="shared" si="32"/>
        <v/>
      </c>
      <c r="K154" s="278" t="str">
        <f t="shared" si="33"/>
        <v/>
      </c>
      <c r="L154" s="276" t="str">
        <f>IF('1045Bd Stammdaten Mitarb.'!R150="","",'1045Bd Stammdaten Mitarb.'!R150)</f>
        <v/>
      </c>
      <c r="M154" s="277" t="str">
        <f t="shared" si="34"/>
        <v/>
      </c>
      <c r="N154" s="319" t="str">
        <f t="shared" si="35"/>
        <v/>
      </c>
      <c r="O154" s="318" t="str">
        <f t="shared" si="36"/>
        <v/>
      </c>
      <c r="P154" s="278" t="str">
        <f t="shared" si="37"/>
        <v/>
      </c>
      <c r="Q154" s="276" t="str">
        <f t="shared" si="38"/>
        <v/>
      </c>
      <c r="R154" s="277" t="str">
        <f t="shared" si="39"/>
        <v/>
      </c>
      <c r="S154" s="278" t="str">
        <f>IF(N154="","",MAX((N154-AE154)*'1045Ad Antrag'!$B$30,0))</f>
        <v/>
      </c>
      <c r="T154" s="279" t="str">
        <f t="shared" si="40"/>
        <v/>
      </c>
      <c r="U154" s="187"/>
      <c r="V154" s="194">
        <f>'1045Bd Stammdaten Mitarb.'!L150</f>
        <v>0</v>
      </c>
      <c r="W154" s="194" t="str">
        <f>'1045Ed Abrechnung'!D154</f>
        <v/>
      </c>
      <c r="X154" s="187">
        <f>IF(AND('1045Bd Stammdaten Mitarb.'!P150="",'1045Bd Stammdaten Mitarb.'!Q150=""),0,'1045Bd Stammdaten Mitarb.'!P150-'1045Bd Stammdaten Mitarb.'!Q150)</f>
        <v>0</v>
      </c>
      <c r="Y154" s="187" t="str">
        <f>IF(OR($C154="",'1045Bd Stammdaten Mitarb.'!M150="",F154="",'1045Bd Stammdaten Mitarb.'!O150="",X154=""),"",'1045Bd Stammdaten Mitarb.'!M150-F154-'1045Bd Stammdaten Mitarb.'!O150-X154)</f>
        <v/>
      </c>
      <c r="Z154" s="150" t="str">
        <f>IF(K154="","",K154 - '1045Bd Stammdaten Mitarb.'!R150)</f>
        <v/>
      </c>
      <c r="AA154" s="150" t="str">
        <f t="shared" si="41"/>
        <v/>
      </c>
      <c r="AB154" s="150" t="str">
        <f t="shared" si="42"/>
        <v/>
      </c>
      <c r="AC154" s="150" t="str">
        <f t="shared" si="43"/>
        <v/>
      </c>
      <c r="AD154" s="150" t="str">
        <f>IF(OR($C154="",K154="",N154=""),"",MAX(O154+'1045Bd Stammdaten Mitarb.'!S150-N154,0))</f>
        <v/>
      </c>
      <c r="AE154" s="150">
        <f>'1045Bd Stammdaten Mitarb.'!S150</f>
        <v>0</v>
      </c>
      <c r="AF154" s="150" t="str">
        <f t="shared" si="44"/>
        <v/>
      </c>
      <c r="AG154" s="159">
        <f>IF('1045Bd Stammdaten Mitarb.'!M150="",0,1)</f>
        <v>0</v>
      </c>
      <c r="AH154" s="179">
        <f t="shared" si="45"/>
        <v>0</v>
      </c>
      <c r="AI154" s="150">
        <f>IF('1045Bd Stammdaten Mitarb.'!M150="",0,'1045Bd Stammdaten Mitarb.'!M150)</f>
        <v>0</v>
      </c>
      <c r="AJ154" s="150">
        <f>IF('1045Bd Stammdaten Mitarb.'!M150="",0,'1045Bd Stammdaten Mitarb.'!O150)</f>
        <v>0</v>
      </c>
      <c r="AK154" s="194">
        <f>IF('1045Bd Stammdaten Mitarb.'!U150&gt;0,AA154,0)</f>
        <v>0</v>
      </c>
      <c r="AL154" s="160">
        <f>IF('1045Bd Stammdaten Mitarb.'!U150&gt;0,'1045Bd Stammdaten Mitarb.'!S150,0)</f>
        <v>0</v>
      </c>
      <c r="AM154" s="150">
        <f>'1045Bd Stammdaten Mitarb.'!M150</f>
        <v>0</v>
      </c>
      <c r="AN154" s="150">
        <f>'1045Bd Stammdaten Mitarb.'!O150</f>
        <v>0</v>
      </c>
      <c r="AO154" s="150">
        <f t="shared" si="46"/>
        <v>0</v>
      </c>
    </row>
    <row r="155" spans="1:41" s="152" customFormat="1" ht="16.899999999999999" customHeight="1">
      <c r="A155" s="191" t="str">
        <f>IF('1045Bd Stammdaten Mitarb.'!A151="","",'1045Bd Stammdaten Mitarb.'!A151)</f>
        <v/>
      </c>
      <c r="B155" s="192" t="str">
        <f>IF('1045Bd Stammdaten Mitarb.'!B151="","",'1045Bd Stammdaten Mitarb.'!B151)</f>
        <v/>
      </c>
      <c r="C155" s="193" t="str">
        <f>IF('1045Bd Stammdaten Mitarb.'!C151="","",'1045Bd Stammdaten Mitarb.'!C151)</f>
        <v/>
      </c>
      <c r="D155" s="277" t="str">
        <f>IF('1045Bd Stammdaten Mitarb.'!AF151="","",IF('1045Bd Stammdaten Mitarb.'!AF151*E155&gt;'1045Ad Antrag'!$B$28,'1045Ad Antrag'!$B$28/E155,'1045Bd Stammdaten Mitarb.'!AF151))</f>
        <v/>
      </c>
      <c r="E155" s="278" t="str">
        <f>IF('1045Bd Stammdaten Mitarb.'!M151="","",'1045Bd Stammdaten Mitarb.'!M151)</f>
        <v/>
      </c>
      <c r="F155" s="273" t="str">
        <f>IF('1045Bd Stammdaten Mitarb.'!N151="","",'1045Bd Stammdaten Mitarb.'!N151)</f>
        <v/>
      </c>
      <c r="G155" s="273" t="str">
        <f>IF('1045Bd Stammdaten Mitarb.'!O151="","",'1045Bd Stammdaten Mitarb.'!O151)</f>
        <v/>
      </c>
      <c r="H155" s="274" t="str">
        <f>IF('1045Bd Stammdaten Mitarb.'!P151="","",'1045Bd Stammdaten Mitarb.'!P151)</f>
        <v/>
      </c>
      <c r="I155" s="275" t="str">
        <f>IF('1045Bd Stammdaten Mitarb.'!Q151="","",'1045Bd Stammdaten Mitarb.'!Q151)</f>
        <v/>
      </c>
      <c r="J155" s="318" t="str">
        <f t="shared" si="32"/>
        <v/>
      </c>
      <c r="K155" s="278" t="str">
        <f t="shared" si="33"/>
        <v/>
      </c>
      <c r="L155" s="276" t="str">
        <f>IF('1045Bd Stammdaten Mitarb.'!R151="","",'1045Bd Stammdaten Mitarb.'!R151)</f>
        <v/>
      </c>
      <c r="M155" s="277" t="str">
        <f t="shared" si="34"/>
        <v/>
      </c>
      <c r="N155" s="319" t="str">
        <f t="shared" si="35"/>
        <v/>
      </c>
      <c r="O155" s="318" t="str">
        <f t="shared" si="36"/>
        <v/>
      </c>
      <c r="P155" s="278" t="str">
        <f t="shared" si="37"/>
        <v/>
      </c>
      <c r="Q155" s="276" t="str">
        <f t="shared" si="38"/>
        <v/>
      </c>
      <c r="R155" s="277" t="str">
        <f t="shared" si="39"/>
        <v/>
      </c>
      <c r="S155" s="278" t="str">
        <f>IF(N155="","",MAX((N155-AE155)*'1045Ad Antrag'!$B$30,0))</f>
        <v/>
      </c>
      <c r="T155" s="279" t="str">
        <f t="shared" si="40"/>
        <v/>
      </c>
      <c r="U155" s="187"/>
      <c r="V155" s="194">
        <f>'1045Bd Stammdaten Mitarb.'!L151</f>
        <v>0</v>
      </c>
      <c r="W155" s="194" t="str">
        <f>'1045Ed Abrechnung'!D155</f>
        <v/>
      </c>
      <c r="X155" s="187">
        <f>IF(AND('1045Bd Stammdaten Mitarb.'!P151="",'1045Bd Stammdaten Mitarb.'!Q151=""),0,'1045Bd Stammdaten Mitarb.'!P151-'1045Bd Stammdaten Mitarb.'!Q151)</f>
        <v>0</v>
      </c>
      <c r="Y155" s="187" t="str">
        <f>IF(OR($C155="",'1045Bd Stammdaten Mitarb.'!M151="",F155="",'1045Bd Stammdaten Mitarb.'!O151="",X155=""),"",'1045Bd Stammdaten Mitarb.'!M151-F155-'1045Bd Stammdaten Mitarb.'!O151-X155)</f>
        <v/>
      </c>
      <c r="Z155" s="150" t="str">
        <f>IF(K155="","",K155 - '1045Bd Stammdaten Mitarb.'!R151)</f>
        <v/>
      </c>
      <c r="AA155" s="150" t="str">
        <f t="shared" si="41"/>
        <v/>
      </c>
      <c r="AB155" s="150" t="str">
        <f t="shared" si="42"/>
        <v/>
      </c>
      <c r="AC155" s="150" t="str">
        <f t="shared" si="43"/>
        <v/>
      </c>
      <c r="AD155" s="150" t="str">
        <f>IF(OR($C155="",K155="",N155=""),"",MAX(O155+'1045Bd Stammdaten Mitarb.'!S151-N155,0))</f>
        <v/>
      </c>
      <c r="AE155" s="150">
        <f>'1045Bd Stammdaten Mitarb.'!S151</f>
        <v>0</v>
      </c>
      <c r="AF155" s="150" t="str">
        <f t="shared" si="44"/>
        <v/>
      </c>
      <c r="AG155" s="159">
        <f>IF('1045Bd Stammdaten Mitarb.'!M151="",0,1)</f>
        <v>0</v>
      </c>
      <c r="AH155" s="179">
        <f t="shared" si="45"/>
        <v>0</v>
      </c>
      <c r="AI155" s="150">
        <f>IF('1045Bd Stammdaten Mitarb.'!M151="",0,'1045Bd Stammdaten Mitarb.'!M151)</f>
        <v>0</v>
      </c>
      <c r="AJ155" s="150">
        <f>IF('1045Bd Stammdaten Mitarb.'!M151="",0,'1045Bd Stammdaten Mitarb.'!O151)</f>
        <v>0</v>
      </c>
      <c r="AK155" s="194">
        <f>IF('1045Bd Stammdaten Mitarb.'!U151&gt;0,AA155,0)</f>
        <v>0</v>
      </c>
      <c r="AL155" s="160">
        <f>IF('1045Bd Stammdaten Mitarb.'!U151&gt;0,'1045Bd Stammdaten Mitarb.'!S151,0)</f>
        <v>0</v>
      </c>
      <c r="AM155" s="150">
        <f>'1045Bd Stammdaten Mitarb.'!M151</f>
        <v>0</v>
      </c>
      <c r="AN155" s="150">
        <f>'1045Bd Stammdaten Mitarb.'!O151</f>
        <v>0</v>
      </c>
      <c r="AO155" s="150">
        <f t="shared" si="46"/>
        <v>0</v>
      </c>
    </row>
    <row r="156" spans="1:41" s="152" customFormat="1" ht="16.899999999999999" customHeight="1">
      <c r="A156" s="191" t="str">
        <f>IF('1045Bd Stammdaten Mitarb.'!A152="","",'1045Bd Stammdaten Mitarb.'!A152)</f>
        <v/>
      </c>
      <c r="B156" s="192" t="str">
        <f>IF('1045Bd Stammdaten Mitarb.'!B152="","",'1045Bd Stammdaten Mitarb.'!B152)</f>
        <v/>
      </c>
      <c r="C156" s="193" t="str">
        <f>IF('1045Bd Stammdaten Mitarb.'!C152="","",'1045Bd Stammdaten Mitarb.'!C152)</f>
        <v/>
      </c>
      <c r="D156" s="277" t="str">
        <f>IF('1045Bd Stammdaten Mitarb.'!AF152="","",IF('1045Bd Stammdaten Mitarb.'!AF152*E156&gt;'1045Ad Antrag'!$B$28,'1045Ad Antrag'!$B$28/E156,'1045Bd Stammdaten Mitarb.'!AF152))</f>
        <v/>
      </c>
      <c r="E156" s="278" t="str">
        <f>IF('1045Bd Stammdaten Mitarb.'!M152="","",'1045Bd Stammdaten Mitarb.'!M152)</f>
        <v/>
      </c>
      <c r="F156" s="273" t="str">
        <f>IF('1045Bd Stammdaten Mitarb.'!N152="","",'1045Bd Stammdaten Mitarb.'!N152)</f>
        <v/>
      </c>
      <c r="G156" s="273" t="str">
        <f>IF('1045Bd Stammdaten Mitarb.'!O152="","",'1045Bd Stammdaten Mitarb.'!O152)</f>
        <v/>
      </c>
      <c r="H156" s="274" t="str">
        <f>IF('1045Bd Stammdaten Mitarb.'!P152="","",'1045Bd Stammdaten Mitarb.'!P152)</f>
        <v/>
      </c>
      <c r="I156" s="275" t="str">
        <f>IF('1045Bd Stammdaten Mitarb.'!Q152="","",'1045Bd Stammdaten Mitarb.'!Q152)</f>
        <v/>
      </c>
      <c r="J156" s="318" t="str">
        <f t="shared" si="32"/>
        <v/>
      </c>
      <c r="K156" s="278" t="str">
        <f t="shared" si="33"/>
        <v/>
      </c>
      <c r="L156" s="276" t="str">
        <f>IF('1045Bd Stammdaten Mitarb.'!R152="","",'1045Bd Stammdaten Mitarb.'!R152)</f>
        <v/>
      </c>
      <c r="M156" s="277" t="str">
        <f t="shared" si="34"/>
        <v/>
      </c>
      <c r="N156" s="319" t="str">
        <f t="shared" si="35"/>
        <v/>
      </c>
      <c r="O156" s="318" t="str">
        <f t="shared" si="36"/>
        <v/>
      </c>
      <c r="P156" s="278" t="str">
        <f t="shared" si="37"/>
        <v/>
      </c>
      <c r="Q156" s="276" t="str">
        <f t="shared" si="38"/>
        <v/>
      </c>
      <c r="R156" s="277" t="str">
        <f t="shared" si="39"/>
        <v/>
      </c>
      <c r="S156" s="278" t="str">
        <f>IF(N156="","",MAX((N156-AE156)*'1045Ad Antrag'!$B$30,0))</f>
        <v/>
      </c>
      <c r="T156" s="279" t="str">
        <f t="shared" si="40"/>
        <v/>
      </c>
      <c r="U156" s="187"/>
      <c r="V156" s="194">
        <f>'1045Bd Stammdaten Mitarb.'!L152</f>
        <v>0</v>
      </c>
      <c r="W156" s="194" t="str">
        <f>'1045Ed Abrechnung'!D156</f>
        <v/>
      </c>
      <c r="X156" s="187">
        <f>IF(AND('1045Bd Stammdaten Mitarb.'!P152="",'1045Bd Stammdaten Mitarb.'!Q152=""),0,'1045Bd Stammdaten Mitarb.'!P152-'1045Bd Stammdaten Mitarb.'!Q152)</f>
        <v>0</v>
      </c>
      <c r="Y156" s="187" t="str">
        <f>IF(OR($C156="",'1045Bd Stammdaten Mitarb.'!M152="",F156="",'1045Bd Stammdaten Mitarb.'!O152="",X156=""),"",'1045Bd Stammdaten Mitarb.'!M152-F156-'1045Bd Stammdaten Mitarb.'!O152-X156)</f>
        <v/>
      </c>
      <c r="Z156" s="150" t="str">
        <f>IF(K156="","",K156 - '1045Bd Stammdaten Mitarb.'!R152)</f>
        <v/>
      </c>
      <c r="AA156" s="150" t="str">
        <f t="shared" si="41"/>
        <v/>
      </c>
      <c r="AB156" s="150" t="str">
        <f t="shared" si="42"/>
        <v/>
      </c>
      <c r="AC156" s="150" t="str">
        <f t="shared" si="43"/>
        <v/>
      </c>
      <c r="AD156" s="150" t="str">
        <f>IF(OR($C156="",K156="",N156=""),"",MAX(O156+'1045Bd Stammdaten Mitarb.'!S152-N156,0))</f>
        <v/>
      </c>
      <c r="AE156" s="150">
        <f>'1045Bd Stammdaten Mitarb.'!S152</f>
        <v>0</v>
      </c>
      <c r="AF156" s="150" t="str">
        <f t="shared" si="44"/>
        <v/>
      </c>
      <c r="AG156" s="159">
        <f>IF('1045Bd Stammdaten Mitarb.'!M152="",0,1)</f>
        <v>0</v>
      </c>
      <c r="AH156" s="179">
        <f t="shared" si="45"/>
        <v>0</v>
      </c>
      <c r="AI156" s="150">
        <f>IF('1045Bd Stammdaten Mitarb.'!M152="",0,'1045Bd Stammdaten Mitarb.'!M152)</f>
        <v>0</v>
      </c>
      <c r="AJ156" s="150">
        <f>IF('1045Bd Stammdaten Mitarb.'!M152="",0,'1045Bd Stammdaten Mitarb.'!O152)</f>
        <v>0</v>
      </c>
      <c r="AK156" s="194">
        <f>IF('1045Bd Stammdaten Mitarb.'!U152&gt;0,AA156,0)</f>
        <v>0</v>
      </c>
      <c r="AL156" s="160">
        <f>IF('1045Bd Stammdaten Mitarb.'!U152&gt;0,'1045Bd Stammdaten Mitarb.'!S152,0)</f>
        <v>0</v>
      </c>
      <c r="AM156" s="150">
        <f>'1045Bd Stammdaten Mitarb.'!M152</f>
        <v>0</v>
      </c>
      <c r="AN156" s="150">
        <f>'1045Bd Stammdaten Mitarb.'!O152</f>
        <v>0</v>
      </c>
      <c r="AO156" s="150">
        <f t="shared" si="46"/>
        <v>0</v>
      </c>
    </row>
    <row r="157" spans="1:41" s="152" customFormat="1" ht="16.899999999999999" customHeight="1">
      <c r="A157" s="191" t="str">
        <f>IF('1045Bd Stammdaten Mitarb.'!A153="","",'1045Bd Stammdaten Mitarb.'!A153)</f>
        <v/>
      </c>
      <c r="B157" s="192" t="str">
        <f>IF('1045Bd Stammdaten Mitarb.'!B153="","",'1045Bd Stammdaten Mitarb.'!B153)</f>
        <v/>
      </c>
      <c r="C157" s="193" t="str">
        <f>IF('1045Bd Stammdaten Mitarb.'!C153="","",'1045Bd Stammdaten Mitarb.'!C153)</f>
        <v/>
      </c>
      <c r="D157" s="277" t="str">
        <f>IF('1045Bd Stammdaten Mitarb.'!AF153="","",IF('1045Bd Stammdaten Mitarb.'!AF153*E157&gt;'1045Ad Antrag'!$B$28,'1045Ad Antrag'!$B$28/E157,'1045Bd Stammdaten Mitarb.'!AF153))</f>
        <v/>
      </c>
      <c r="E157" s="278" t="str">
        <f>IF('1045Bd Stammdaten Mitarb.'!M153="","",'1045Bd Stammdaten Mitarb.'!M153)</f>
        <v/>
      </c>
      <c r="F157" s="273" t="str">
        <f>IF('1045Bd Stammdaten Mitarb.'!N153="","",'1045Bd Stammdaten Mitarb.'!N153)</f>
        <v/>
      </c>
      <c r="G157" s="273" t="str">
        <f>IF('1045Bd Stammdaten Mitarb.'!O153="","",'1045Bd Stammdaten Mitarb.'!O153)</f>
        <v/>
      </c>
      <c r="H157" s="274" t="str">
        <f>IF('1045Bd Stammdaten Mitarb.'!P153="","",'1045Bd Stammdaten Mitarb.'!P153)</f>
        <v/>
      </c>
      <c r="I157" s="275" t="str">
        <f>IF('1045Bd Stammdaten Mitarb.'!Q153="","",'1045Bd Stammdaten Mitarb.'!Q153)</f>
        <v/>
      </c>
      <c r="J157" s="318" t="str">
        <f t="shared" si="32"/>
        <v/>
      </c>
      <c r="K157" s="278" t="str">
        <f t="shared" si="33"/>
        <v/>
      </c>
      <c r="L157" s="276" t="str">
        <f>IF('1045Bd Stammdaten Mitarb.'!R153="","",'1045Bd Stammdaten Mitarb.'!R153)</f>
        <v/>
      </c>
      <c r="M157" s="277" t="str">
        <f t="shared" si="34"/>
        <v/>
      </c>
      <c r="N157" s="319" t="str">
        <f t="shared" si="35"/>
        <v/>
      </c>
      <c r="O157" s="318" t="str">
        <f t="shared" si="36"/>
        <v/>
      </c>
      <c r="P157" s="278" t="str">
        <f t="shared" si="37"/>
        <v/>
      </c>
      <c r="Q157" s="276" t="str">
        <f t="shared" si="38"/>
        <v/>
      </c>
      <c r="R157" s="277" t="str">
        <f t="shared" si="39"/>
        <v/>
      </c>
      <c r="S157" s="278" t="str">
        <f>IF(N157="","",MAX((N157-AE157)*'1045Ad Antrag'!$B$30,0))</f>
        <v/>
      </c>
      <c r="T157" s="279" t="str">
        <f t="shared" si="40"/>
        <v/>
      </c>
      <c r="U157" s="187"/>
      <c r="V157" s="194">
        <f>'1045Bd Stammdaten Mitarb.'!L153</f>
        <v>0</v>
      </c>
      <c r="W157" s="194" t="str">
        <f>'1045Ed Abrechnung'!D157</f>
        <v/>
      </c>
      <c r="X157" s="187">
        <f>IF(AND('1045Bd Stammdaten Mitarb.'!P153="",'1045Bd Stammdaten Mitarb.'!Q153=""),0,'1045Bd Stammdaten Mitarb.'!P153-'1045Bd Stammdaten Mitarb.'!Q153)</f>
        <v>0</v>
      </c>
      <c r="Y157" s="187" t="str">
        <f>IF(OR($C157="",'1045Bd Stammdaten Mitarb.'!M153="",F157="",'1045Bd Stammdaten Mitarb.'!O153="",X157=""),"",'1045Bd Stammdaten Mitarb.'!M153-F157-'1045Bd Stammdaten Mitarb.'!O153-X157)</f>
        <v/>
      </c>
      <c r="Z157" s="150" t="str">
        <f>IF(K157="","",K157 - '1045Bd Stammdaten Mitarb.'!R153)</f>
        <v/>
      </c>
      <c r="AA157" s="150" t="str">
        <f t="shared" si="41"/>
        <v/>
      </c>
      <c r="AB157" s="150" t="str">
        <f t="shared" si="42"/>
        <v/>
      </c>
      <c r="AC157" s="150" t="str">
        <f t="shared" si="43"/>
        <v/>
      </c>
      <c r="AD157" s="150" t="str">
        <f>IF(OR($C157="",K157="",N157=""),"",MAX(O157+'1045Bd Stammdaten Mitarb.'!S153-N157,0))</f>
        <v/>
      </c>
      <c r="AE157" s="150">
        <f>'1045Bd Stammdaten Mitarb.'!S153</f>
        <v>0</v>
      </c>
      <c r="AF157" s="150" t="str">
        <f t="shared" si="44"/>
        <v/>
      </c>
      <c r="AG157" s="159">
        <f>IF('1045Bd Stammdaten Mitarb.'!M153="",0,1)</f>
        <v>0</v>
      </c>
      <c r="AH157" s="179">
        <f t="shared" si="45"/>
        <v>0</v>
      </c>
      <c r="AI157" s="150">
        <f>IF('1045Bd Stammdaten Mitarb.'!M153="",0,'1045Bd Stammdaten Mitarb.'!M153)</f>
        <v>0</v>
      </c>
      <c r="AJ157" s="150">
        <f>IF('1045Bd Stammdaten Mitarb.'!M153="",0,'1045Bd Stammdaten Mitarb.'!O153)</f>
        <v>0</v>
      </c>
      <c r="AK157" s="194">
        <f>IF('1045Bd Stammdaten Mitarb.'!U153&gt;0,AA157,0)</f>
        <v>0</v>
      </c>
      <c r="AL157" s="160">
        <f>IF('1045Bd Stammdaten Mitarb.'!U153&gt;0,'1045Bd Stammdaten Mitarb.'!S153,0)</f>
        <v>0</v>
      </c>
      <c r="AM157" s="150">
        <f>'1045Bd Stammdaten Mitarb.'!M153</f>
        <v>0</v>
      </c>
      <c r="AN157" s="150">
        <f>'1045Bd Stammdaten Mitarb.'!O153</f>
        <v>0</v>
      </c>
      <c r="AO157" s="150">
        <f t="shared" si="46"/>
        <v>0</v>
      </c>
    </row>
    <row r="158" spans="1:41" s="152" customFormat="1" ht="16.899999999999999" customHeight="1">
      <c r="A158" s="191" t="str">
        <f>IF('1045Bd Stammdaten Mitarb.'!A154="","",'1045Bd Stammdaten Mitarb.'!A154)</f>
        <v/>
      </c>
      <c r="B158" s="192" t="str">
        <f>IF('1045Bd Stammdaten Mitarb.'!B154="","",'1045Bd Stammdaten Mitarb.'!B154)</f>
        <v/>
      </c>
      <c r="C158" s="193" t="str">
        <f>IF('1045Bd Stammdaten Mitarb.'!C154="","",'1045Bd Stammdaten Mitarb.'!C154)</f>
        <v/>
      </c>
      <c r="D158" s="277" t="str">
        <f>IF('1045Bd Stammdaten Mitarb.'!AF154="","",IF('1045Bd Stammdaten Mitarb.'!AF154*E158&gt;'1045Ad Antrag'!$B$28,'1045Ad Antrag'!$B$28/E158,'1045Bd Stammdaten Mitarb.'!AF154))</f>
        <v/>
      </c>
      <c r="E158" s="278" t="str">
        <f>IF('1045Bd Stammdaten Mitarb.'!M154="","",'1045Bd Stammdaten Mitarb.'!M154)</f>
        <v/>
      </c>
      <c r="F158" s="273" t="str">
        <f>IF('1045Bd Stammdaten Mitarb.'!N154="","",'1045Bd Stammdaten Mitarb.'!N154)</f>
        <v/>
      </c>
      <c r="G158" s="273" t="str">
        <f>IF('1045Bd Stammdaten Mitarb.'!O154="","",'1045Bd Stammdaten Mitarb.'!O154)</f>
        <v/>
      </c>
      <c r="H158" s="274" t="str">
        <f>IF('1045Bd Stammdaten Mitarb.'!P154="","",'1045Bd Stammdaten Mitarb.'!P154)</f>
        <v/>
      </c>
      <c r="I158" s="275" t="str">
        <f>IF('1045Bd Stammdaten Mitarb.'!Q154="","",'1045Bd Stammdaten Mitarb.'!Q154)</f>
        <v/>
      </c>
      <c r="J158" s="318" t="str">
        <f t="shared" si="32"/>
        <v/>
      </c>
      <c r="K158" s="278" t="str">
        <f t="shared" si="33"/>
        <v/>
      </c>
      <c r="L158" s="276" t="str">
        <f>IF('1045Bd Stammdaten Mitarb.'!R154="","",'1045Bd Stammdaten Mitarb.'!R154)</f>
        <v/>
      </c>
      <c r="M158" s="277" t="str">
        <f t="shared" si="34"/>
        <v/>
      </c>
      <c r="N158" s="319" t="str">
        <f t="shared" si="35"/>
        <v/>
      </c>
      <c r="O158" s="318" t="str">
        <f t="shared" si="36"/>
        <v/>
      </c>
      <c r="P158" s="278" t="str">
        <f t="shared" si="37"/>
        <v/>
      </c>
      <c r="Q158" s="276" t="str">
        <f t="shared" si="38"/>
        <v/>
      </c>
      <c r="R158" s="277" t="str">
        <f t="shared" si="39"/>
        <v/>
      </c>
      <c r="S158" s="278" t="str">
        <f>IF(N158="","",MAX((N158-AE158)*'1045Ad Antrag'!$B$30,0))</f>
        <v/>
      </c>
      <c r="T158" s="279" t="str">
        <f t="shared" si="40"/>
        <v/>
      </c>
      <c r="U158" s="187"/>
      <c r="V158" s="194">
        <f>'1045Bd Stammdaten Mitarb.'!L154</f>
        <v>0</v>
      </c>
      <c r="W158" s="194" t="str">
        <f>'1045Ed Abrechnung'!D158</f>
        <v/>
      </c>
      <c r="X158" s="187">
        <f>IF(AND('1045Bd Stammdaten Mitarb.'!P154="",'1045Bd Stammdaten Mitarb.'!Q154=""),0,'1045Bd Stammdaten Mitarb.'!P154-'1045Bd Stammdaten Mitarb.'!Q154)</f>
        <v>0</v>
      </c>
      <c r="Y158" s="187" t="str">
        <f>IF(OR($C158="",'1045Bd Stammdaten Mitarb.'!M154="",F158="",'1045Bd Stammdaten Mitarb.'!O154="",X158=""),"",'1045Bd Stammdaten Mitarb.'!M154-F158-'1045Bd Stammdaten Mitarb.'!O154-X158)</f>
        <v/>
      </c>
      <c r="Z158" s="150" t="str">
        <f>IF(K158="","",K158 - '1045Bd Stammdaten Mitarb.'!R154)</f>
        <v/>
      </c>
      <c r="AA158" s="150" t="str">
        <f t="shared" si="41"/>
        <v/>
      </c>
      <c r="AB158" s="150" t="str">
        <f t="shared" si="42"/>
        <v/>
      </c>
      <c r="AC158" s="150" t="str">
        <f t="shared" si="43"/>
        <v/>
      </c>
      <c r="AD158" s="150" t="str">
        <f>IF(OR($C158="",K158="",N158=""),"",MAX(O158+'1045Bd Stammdaten Mitarb.'!S154-N158,0))</f>
        <v/>
      </c>
      <c r="AE158" s="150">
        <f>'1045Bd Stammdaten Mitarb.'!S154</f>
        <v>0</v>
      </c>
      <c r="AF158" s="150" t="str">
        <f t="shared" si="44"/>
        <v/>
      </c>
      <c r="AG158" s="159">
        <f>IF('1045Bd Stammdaten Mitarb.'!M154="",0,1)</f>
        <v>0</v>
      </c>
      <c r="AH158" s="179">
        <f t="shared" si="45"/>
        <v>0</v>
      </c>
      <c r="AI158" s="150">
        <f>IF('1045Bd Stammdaten Mitarb.'!M154="",0,'1045Bd Stammdaten Mitarb.'!M154)</f>
        <v>0</v>
      </c>
      <c r="AJ158" s="150">
        <f>IF('1045Bd Stammdaten Mitarb.'!M154="",0,'1045Bd Stammdaten Mitarb.'!O154)</f>
        <v>0</v>
      </c>
      <c r="AK158" s="194">
        <f>IF('1045Bd Stammdaten Mitarb.'!U154&gt;0,AA158,0)</f>
        <v>0</v>
      </c>
      <c r="AL158" s="160">
        <f>IF('1045Bd Stammdaten Mitarb.'!U154&gt;0,'1045Bd Stammdaten Mitarb.'!S154,0)</f>
        <v>0</v>
      </c>
      <c r="AM158" s="150">
        <f>'1045Bd Stammdaten Mitarb.'!M154</f>
        <v>0</v>
      </c>
      <c r="AN158" s="150">
        <f>'1045Bd Stammdaten Mitarb.'!O154</f>
        <v>0</v>
      </c>
      <c r="AO158" s="150">
        <f t="shared" si="46"/>
        <v>0</v>
      </c>
    </row>
    <row r="159" spans="1:41" s="152" customFormat="1" ht="16.899999999999999" customHeight="1">
      <c r="A159" s="191" t="str">
        <f>IF('1045Bd Stammdaten Mitarb.'!A155="","",'1045Bd Stammdaten Mitarb.'!A155)</f>
        <v/>
      </c>
      <c r="B159" s="192" t="str">
        <f>IF('1045Bd Stammdaten Mitarb.'!B155="","",'1045Bd Stammdaten Mitarb.'!B155)</f>
        <v/>
      </c>
      <c r="C159" s="193" t="str">
        <f>IF('1045Bd Stammdaten Mitarb.'!C155="","",'1045Bd Stammdaten Mitarb.'!C155)</f>
        <v/>
      </c>
      <c r="D159" s="277" t="str">
        <f>IF('1045Bd Stammdaten Mitarb.'!AF155="","",IF('1045Bd Stammdaten Mitarb.'!AF155*E159&gt;'1045Ad Antrag'!$B$28,'1045Ad Antrag'!$B$28/E159,'1045Bd Stammdaten Mitarb.'!AF155))</f>
        <v/>
      </c>
      <c r="E159" s="278" t="str">
        <f>IF('1045Bd Stammdaten Mitarb.'!M155="","",'1045Bd Stammdaten Mitarb.'!M155)</f>
        <v/>
      </c>
      <c r="F159" s="273" t="str">
        <f>IF('1045Bd Stammdaten Mitarb.'!N155="","",'1045Bd Stammdaten Mitarb.'!N155)</f>
        <v/>
      </c>
      <c r="G159" s="273" t="str">
        <f>IF('1045Bd Stammdaten Mitarb.'!O155="","",'1045Bd Stammdaten Mitarb.'!O155)</f>
        <v/>
      </c>
      <c r="H159" s="274" t="str">
        <f>IF('1045Bd Stammdaten Mitarb.'!P155="","",'1045Bd Stammdaten Mitarb.'!P155)</f>
        <v/>
      </c>
      <c r="I159" s="275" t="str">
        <f>IF('1045Bd Stammdaten Mitarb.'!Q155="","",'1045Bd Stammdaten Mitarb.'!Q155)</f>
        <v/>
      </c>
      <c r="J159" s="318" t="str">
        <f t="shared" si="32"/>
        <v/>
      </c>
      <c r="K159" s="278" t="str">
        <f t="shared" si="33"/>
        <v/>
      </c>
      <c r="L159" s="276" t="str">
        <f>IF('1045Bd Stammdaten Mitarb.'!R155="","",'1045Bd Stammdaten Mitarb.'!R155)</f>
        <v/>
      </c>
      <c r="M159" s="277" t="str">
        <f t="shared" si="34"/>
        <v/>
      </c>
      <c r="N159" s="319" t="str">
        <f t="shared" si="35"/>
        <v/>
      </c>
      <c r="O159" s="318" t="str">
        <f t="shared" si="36"/>
        <v/>
      </c>
      <c r="P159" s="278" t="str">
        <f t="shared" si="37"/>
        <v/>
      </c>
      <c r="Q159" s="276" t="str">
        <f t="shared" si="38"/>
        <v/>
      </c>
      <c r="R159" s="277" t="str">
        <f t="shared" si="39"/>
        <v/>
      </c>
      <c r="S159" s="278" t="str">
        <f>IF(N159="","",MAX((N159-AE159)*'1045Ad Antrag'!$B$30,0))</f>
        <v/>
      </c>
      <c r="T159" s="279" t="str">
        <f t="shared" si="40"/>
        <v/>
      </c>
      <c r="U159" s="187"/>
      <c r="V159" s="194">
        <f>'1045Bd Stammdaten Mitarb.'!L155</f>
        <v>0</v>
      </c>
      <c r="W159" s="194" t="str">
        <f>'1045Ed Abrechnung'!D159</f>
        <v/>
      </c>
      <c r="X159" s="187">
        <f>IF(AND('1045Bd Stammdaten Mitarb.'!P155="",'1045Bd Stammdaten Mitarb.'!Q155=""),0,'1045Bd Stammdaten Mitarb.'!P155-'1045Bd Stammdaten Mitarb.'!Q155)</f>
        <v>0</v>
      </c>
      <c r="Y159" s="187" t="str">
        <f>IF(OR($C159="",'1045Bd Stammdaten Mitarb.'!M155="",F159="",'1045Bd Stammdaten Mitarb.'!O155="",X159=""),"",'1045Bd Stammdaten Mitarb.'!M155-F159-'1045Bd Stammdaten Mitarb.'!O155-X159)</f>
        <v/>
      </c>
      <c r="Z159" s="150" t="str">
        <f>IF(K159="","",K159 - '1045Bd Stammdaten Mitarb.'!R155)</f>
        <v/>
      </c>
      <c r="AA159" s="150" t="str">
        <f t="shared" si="41"/>
        <v/>
      </c>
      <c r="AB159" s="150" t="str">
        <f t="shared" si="42"/>
        <v/>
      </c>
      <c r="AC159" s="150" t="str">
        <f t="shared" si="43"/>
        <v/>
      </c>
      <c r="AD159" s="150" t="str">
        <f>IF(OR($C159="",K159="",N159=""),"",MAX(O159+'1045Bd Stammdaten Mitarb.'!S155-N159,0))</f>
        <v/>
      </c>
      <c r="AE159" s="150">
        <f>'1045Bd Stammdaten Mitarb.'!S155</f>
        <v>0</v>
      </c>
      <c r="AF159" s="150" t="str">
        <f t="shared" si="44"/>
        <v/>
      </c>
      <c r="AG159" s="159">
        <f>IF('1045Bd Stammdaten Mitarb.'!M155="",0,1)</f>
        <v>0</v>
      </c>
      <c r="AH159" s="179">
        <f t="shared" si="45"/>
        <v>0</v>
      </c>
      <c r="AI159" s="150">
        <f>IF('1045Bd Stammdaten Mitarb.'!M155="",0,'1045Bd Stammdaten Mitarb.'!M155)</f>
        <v>0</v>
      </c>
      <c r="AJ159" s="150">
        <f>IF('1045Bd Stammdaten Mitarb.'!M155="",0,'1045Bd Stammdaten Mitarb.'!O155)</f>
        <v>0</v>
      </c>
      <c r="AK159" s="194">
        <f>IF('1045Bd Stammdaten Mitarb.'!U155&gt;0,AA159,0)</f>
        <v>0</v>
      </c>
      <c r="AL159" s="160">
        <f>IF('1045Bd Stammdaten Mitarb.'!U155&gt;0,'1045Bd Stammdaten Mitarb.'!S155,0)</f>
        <v>0</v>
      </c>
      <c r="AM159" s="150">
        <f>'1045Bd Stammdaten Mitarb.'!M155</f>
        <v>0</v>
      </c>
      <c r="AN159" s="150">
        <f>'1045Bd Stammdaten Mitarb.'!O155</f>
        <v>0</v>
      </c>
      <c r="AO159" s="150">
        <f t="shared" si="46"/>
        <v>0</v>
      </c>
    </row>
    <row r="160" spans="1:41" s="152" customFormat="1" ht="16.899999999999999" customHeight="1">
      <c r="A160" s="191" t="str">
        <f>IF('1045Bd Stammdaten Mitarb.'!A156="","",'1045Bd Stammdaten Mitarb.'!A156)</f>
        <v/>
      </c>
      <c r="B160" s="192" t="str">
        <f>IF('1045Bd Stammdaten Mitarb.'!B156="","",'1045Bd Stammdaten Mitarb.'!B156)</f>
        <v/>
      </c>
      <c r="C160" s="193" t="str">
        <f>IF('1045Bd Stammdaten Mitarb.'!C156="","",'1045Bd Stammdaten Mitarb.'!C156)</f>
        <v/>
      </c>
      <c r="D160" s="277" t="str">
        <f>IF('1045Bd Stammdaten Mitarb.'!AF156="","",IF('1045Bd Stammdaten Mitarb.'!AF156*E160&gt;'1045Ad Antrag'!$B$28,'1045Ad Antrag'!$B$28/E160,'1045Bd Stammdaten Mitarb.'!AF156))</f>
        <v/>
      </c>
      <c r="E160" s="278" t="str">
        <f>IF('1045Bd Stammdaten Mitarb.'!M156="","",'1045Bd Stammdaten Mitarb.'!M156)</f>
        <v/>
      </c>
      <c r="F160" s="273" t="str">
        <f>IF('1045Bd Stammdaten Mitarb.'!N156="","",'1045Bd Stammdaten Mitarb.'!N156)</f>
        <v/>
      </c>
      <c r="G160" s="273" t="str">
        <f>IF('1045Bd Stammdaten Mitarb.'!O156="","",'1045Bd Stammdaten Mitarb.'!O156)</f>
        <v/>
      </c>
      <c r="H160" s="274" t="str">
        <f>IF('1045Bd Stammdaten Mitarb.'!P156="","",'1045Bd Stammdaten Mitarb.'!P156)</f>
        <v/>
      </c>
      <c r="I160" s="275" t="str">
        <f>IF('1045Bd Stammdaten Mitarb.'!Q156="","",'1045Bd Stammdaten Mitarb.'!Q156)</f>
        <v/>
      </c>
      <c r="J160" s="318" t="str">
        <f t="shared" si="32"/>
        <v/>
      </c>
      <c r="K160" s="278" t="str">
        <f t="shared" si="33"/>
        <v/>
      </c>
      <c r="L160" s="276" t="str">
        <f>IF('1045Bd Stammdaten Mitarb.'!R156="","",'1045Bd Stammdaten Mitarb.'!R156)</f>
        <v/>
      </c>
      <c r="M160" s="277" t="str">
        <f t="shared" si="34"/>
        <v/>
      </c>
      <c r="N160" s="319" t="str">
        <f t="shared" si="35"/>
        <v/>
      </c>
      <c r="O160" s="318" t="str">
        <f t="shared" si="36"/>
        <v/>
      </c>
      <c r="P160" s="278" t="str">
        <f t="shared" si="37"/>
        <v/>
      </c>
      <c r="Q160" s="276" t="str">
        <f t="shared" si="38"/>
        <v/>
      </c>
      <c r="R160" s="277" t="str">
        <f t="shared" si="39"/>
        <v/>
      </c>
      <c r="S160" s="278" t="str">
        <f>IF(N160="","",MAX((N160-AE160)*'1045Ad Antrag'!$B$30,0))</f>
        <v/>
      </c>
      <c r="T160" s="279" t="str">
        <f t="shared" si="40"/>
        <v/>
      </c>
      <c r="U160" s="187"/>
      <c r="V160" s="194">
        <f>'1045Bd Stammdaten Mitarb.'!L156</f>
        <v>0</v>
      </c>
      <c r="W160" s="194" t="str">
        <f>'1045Ed Abrechnung'!D160</f>
        <v/>
      </c>
      <c r="X160" s="187">
        <f>IF(AND('1045Bd Stammdaten Mitarb.'!P156="",'1045Bd Stammdaten Mitarb.'!Q156=""),0,'1045Bd Stammdaten Mitarb.'!P156-'1045Bd Stammdaten Mitarb.'!Q156)</f>
        <v>0</v>
      </c>
      <c r="Y160" s="187" t="str">
        <f>IF(OR($C160="",'1045Bd Stammdaten Mitarb.'!M156="",F160="",'1045Bd Stammdaten Mitarb.'!O156="",X160=""),"",'1045Bd Stammdaten Mitarb.'!M156-F160-'1045Bd Stammdaten Mitarb.'!O156-X160)</f>
        <v/>
      </c>
      <c r="Z160" s="150" t="str">
        <f>IF(K160="","",K160 - '1045Bd Stammdaten Mitarb.'!R156)</f>
        <v/>
      </c>
      <c r="AA160" s="150" t="str">
        <f t="shared" si="41"/>
        <v/>
      </c>
      <c r="AB160" s="150" t="str">
        <f t="shared" si="42"/>
        <v/>
      </c>
      <c r="AC160" s="150" t="str">
        <f t="shared" si="43"/>
        <v/>
      </c>
      <c r="AD160" s="150" t="str">
        <f>IF(OR($C160="",K160="",N160=""),"",MAX(O160+'1045Bd Stammdaten Mitarb.'!S156-N160,0))</f>
        <v/>
      </c>
      <c r="AE160" s="150">
        <f>'1045Bd Stammdaten Mitarb.'!S156</f>
        <v>0</v>
      </c>
      <c r="AF160" s="150" t="str">
        <f t="shared" si="44"/>
        <v/>
      </c>
      <c r="AG160" s="159">
        <f>IF('1045Bd Stammdaten Mitarb.'!M156="",0,1)</f>
        <v>0</v>
      </c>
      <c r="AH160" s="179">
        <f t="shared" si="45"/>
        <v>0</v>
      </c>
      <c r="AI160" s="150">
        <f>IF('1045Bd Stammdaten Mitarb.'!M156="",0,'1045Bd Stammdaten Mitarb.'!M156)</f>
        <v>0</v>
      </c>
      <c r="AJ160" s="150">
        <f>IF('1045Bd Stammdaten Mitarb.'!M156="",0,'1045Bd Stammdaten Mitarb.'!O156)</f>
        <v>0</v>
      </c>
      <c r="AK160" s="194">
        <f>IF('1045Bd Stammdaten Mitarb.'!U156&gt;0,AA160,0)</f>
        <v>0</v>
      </c>
      <c r="AL160" s="160">
        <f>IF('1045Bd Stammdaten Mitarb.'!U156&gt;0,'1045Bd Stammdaten Mitarb.'!S156,0)</f>
        <v>0</v>
      </c>
      <c r="AM160" s="150">
        <f>'1045Bd Stammdaten Mitarb.'!M156</f>
        <v>0</v>
      </c>
      <c r="AN160" s="150">
        <f>'1045Bd Stammdaten Mitarb.'!O156</f>
        <v>0</v>
      </c>
      <c r="AO160" s="150">
        <f t="shared" si="46"/>
        <v>0</v>
      </c>
    </row>
    <row r="161" spans="1:41" s="152" customFormat="1" ht="16.899999999999999" customHeight="1">
      <c r="A161" s="191" t="str">
        <f>IF('1045Bd Stammdaten Mitarb.'!A157="","",'1045Bd Stammdaten Mitarb.'!A157)</f>
        <v/>
      </c>
      <c r="B161" s="192" t="str">
        <f>IF('1045Bd Stammdaten Mitarb.'!B157="","",'1045Bd Stammdaten Mitarb.'!B157)</f>
        <v/>
      </c>
      <c r="C161" s="193" t="str">
        <f>IF('1045Bd Stammdaten Mitarb.'!C157="","",'1045Bd Stammdaten Mitarb.'!C157)</f>
        <v/>
      </c>
      <c r="D161" s="277" t="str">
        <f>IF('1045Bd Stammdaten Mitarb.'!AF157="","",IF('1045Bd Stammdaten Mitarb.'!AF157*E161&gt;'1045Ad Antrag'!$B$28,'1045Ad Antrag'!$B$28/E161,'1045Bd Stammdaten Mitarb.'!AF157))</f>
        <v/>
      </c>
      <c r="E161" s="278" t="str">
        <f>IF('1045Bd Stammdaten Mitarb.'!M157="","",'1045Bd Stammdaten Mitarb.'!M157)</f>
        <v/>
      </c>
      <c r="F161" s="273" t="str">
        <f>IF('1045Bd Stammdaten Mitarb.'!N157="","",'1045Bd Stammdaten Mitarb.'!N157)</f>
        <v/>
      </c>
      <c r="G161" s="273" t="str">
        <f>IF('1045Bd Stammdaten Mitarb.'!O157="","",'1045Bd Stammdaten Mitarb.'!O157)</f>
        <v/>
      </c>
      <c r="H161" s="274" t="str">
        <f>IF('1045Bd Stammdaten Mitarb.'!P157="","",'1045Bd Stammdaten Mitarb.'!P157)</f>
        <v/>
      </c>
      <c r="I161" s="275" t="str">
        <f>IF('1045Bd Stammdaten Mitarb.'!Q157="","",'1045Bd Stammdaten Mitarb.'!Q157)</f>
        <v/>
      </c>
      <c r="J161" s="318" t="str">
        <f t="shared" si="32"/>
        <v/>
      </c>
      <c r="K161" s="278" t="str">
        <f t="shared" si="33"/>
        <v/>
      </c>
      <c r="L161" s="276" t="str">
        <f>IF('1045Bd Stammdaten Mitarb.'!R157="","",'1045Bd Stammdaten Mitarb.'!R157)</f>
        <v/>
      </c>
      <c r="M161" s="277" t="str">
        <f t="shared" si="34"/>
        <v/>
      </c>
      <c r="N161" s="319" t="str">
        <f t="shared" si="35"/>
        <v/>
      </c>
      <c r="O161" s="318" t="str">
        <f t="shared" si="36"/>
        <v/>
      </c>
      <c r="P161" s="278" t="str">
        <f t="shared" si="37"/>
        <v/>
      </c>
      <c r="Q161" s="276" t="str">
        <f t="shared" si="38"/>
        <v/>
      </c>
      <c r="R161" s="277" t="str">
        <f t="shared" si="39"/>
        <v/>
      </c>
      <c r="S161" s="278" t="str">
        <f>IF(N161="","",MAX((N161-AE161)*'1045Ad Antrag'!$B$30,0))</f>
        <v/>
      </c>
      <c r="T161" s="279" t="str">
        <f t="shared" si="40"/>
        <v/>
      </c>
      <c r="U161" s="187"/>
      <c r="V161" s="194">
        <f>'1045Bd Stammdaten Mitarb.'!L157</f>
        <v>0</v>
      </c>
      <c r="W161" s="194" t="str">
        <f>'1045Ed Abrechnung'!D161</f>
        <v/>
      </c>
      <c r="X161" s="187">
        <f>IF(AND('1045Bd Stammdaten Mitarb.'!P157="",'1045Bd Stammdaten Mitarb.'!Q157=""),0,'1045Bd Stammdaten Mitarb.'!P157-'1045Bd Stammdaten Mitarb.'!Q157)</f>
        <v>0</v>
      </c>
      <c r="Y161" s="187" t="str">
        <f>IF(OR($C161="",'1045Bd Stammdaten Mitarb.'!M157="",F161="",'1045Bd Stammdaten Mitarb.'!O157="",X161=""),"",'1045Bd Stammdaten Mitarb.'!M157-F161-'1045Bd Stammdaten Mitarb.'!O157-X161)</f>
        <v/>
      </c>
      <c r="Z161" s="150" t="str">
        <f>IF(K161="","",K161 - '1045Bd Stammdaten Mitarb.'!R157)</f>
        <v/>
      </c>
      <c r="AA161" s="150" t="str">
        <f t="shared" si="41"/>
        <v/>
      </c>
      <c r="AB161" s="150" t="str">
        <f t="shared" si="42"/>
        <v/>
      </c>
      <c r="AC161" s="150" t="str">
        <f t="shared" si="43"/>
        <v/>
      </c>
      <c r="AD161" s="150" t="str">
        <f>IF(OR($C161="",K161="",N161=""),"",MAX(O161+'1045Bd Stammdaten Mitarb.'!S157-N161,0))</f>
        <v/>
      </c>
      <c r="AE161" s="150">
        <f>'1045Bd Stammdaten Mitarb.'!S157</f>
        <v>0</v>
      </c>
      <c r="AF161" s="150" t="str">
        <f t="shared" si="44"/>
        <v/>
      </c>
      <c r="AG161" s="159">
        <f>IF('1045Bd Stammdaten Mitarb.'!M157="",0,1)</f>
        <v>0</v>
      </c>
      <c r="AH161" s="179">
        <f t="shared" si="45"/>
        <v>0</v>
      </c>
      <c r="AI161" s="150">
        <f>IF('1045Bd Stammdaten Mitarb.'!M157="",0,'1045Bd Stammdaten Mitarb.'!M157)</f>
        <v>0</v>
      </c>
      <c r="AJ161" s="150">
        <f>IF('1045Bd Stammdaten Mitarb.'!M157="",0,'1045Bd Stammdaten Mitarb.'!O157)</f>
        <v>0</v>
      </c>
      <c r="AK161" s="194">
        <f>IF('1045Bd Stammdaten Mitarb.'!U157&gt;0,AA161,0)</f>
        <v>0</v>
      </c>
      <c r="AL161" s="160">
        <f>IF('1045Bd Stammdaten Mitarb.'!U157&gt;0,'1045Bd Stammdaten Mitarb.'!S157,0)</f>
        <v>0</v>
      </c>
      <c r="AM161" s="150">
        <f>'1045Bd Stammdaten Mitarb.'!M157</f>
        <v>0</v>
      </c>
      <c r="AN161" s="150">
        <f>'1045Bd Stammdaten Mitarb.'!O157</f>
        <v>0</v>
      </c>
      <c r="AO161" s="150">
        <f t="shared" si="46"/>
        <v>0</v>
      </c>
    </row>
    <row r="162" spans="1:41" s="152" customFormat="1" ht="16.899999999999999" customHeight="1">
      <c r="A162" s="191" t="str">
        <f>IF('1045Bd Stammdaten Mitarb.'!A158="","",'1045Bd Stammdaten Mitarb.'!A158)</f>
        <v/>
      </c>
      <c r="B162" s="192" t="str">
        <f>IF('1045Bd Stammdaten Mitarb.'!B158="","",'1045Bd Stammdaten Mitarb.'!B158)</f>
        <v/>
      </c>
      <c r="C162" s="193" t="str">
        <f>IF('1045Bd Stammdaten Mitarb.'!C158="","",'1045Bd Stammdaten Mitarb.'!C158)</f>
        <v/>
      </c>
      <c r="D162" s="277" t="str">
        <f>IF('1045Bd Stammdaten Mitarb.'!AF158="","",IF('1045Bd Stammdaten Mitarb.'!AF158*E162&gt;'1045Ad Antrag'!$B$28,'1045Ad Antrag'!$B$28/E162,'1045Bd Stammdaten Mitarb.'!AF158))</f>
        <v/>
      </c>
      <c r="E162" s="278" t="str">
        <f>IF('1045Bd Stammdaten Mitarb.'!M158="","",'1045Bd Stammdaten Mitarb.'!M158)</f>
        <v/>
      </c>
      <c r="F162" s="273" t="str">
        <f>IF('1045Bd Stammdaten Mitarb.'!N158="","",'1045Bd Stammdaten Mitarb.'!N158)</f>
        <v/>
      </c>
      <c r="G162" s="273" t="str">
        <f>IF('1045Bd Stammdaten Mitarb.'!O158="","",'1045Bd Stammdaten Mitarb.'!O158)</f>
        <v/>
      </c>
      <c r="H162" s="274" t="str">
        <f>IF('1045Bd Stammdaten Mitarb.'!P158="","",'1045Bd Stammdaten Mitarb.'!P158)</f>
        <v/>
      </c>
      <c r="I162" s="275" t="str">
        <f>IF('1045Bd Stammdaten Mitarb.'!Q158="","",'1045Bd Stammdaten Mitarb.'!Q158)</f>
        <v/>
      </c>
      <c r="J162" s="318" t="str">
        <f t="shared" si="32"/>
        <v/>
      </c>
      <c r="K162" s="278" t="str">
        <f t="shared" si="33"/>
        <v/>
      </c>
      <c r="L162" s="276" t="str">
        <f>IF('1045Bd Stammdaten Mitarb.'!R158="","",'1045Bd Stammdaten Mitarb.'!R158)</f>
        <v/>
      </c>
      <c r="M162" s="277" t="str">
        <f t="shared" si="34"/>
        <v/>
      </c>
      <c r="N162" s="319" t="str">
        <f t="shared" si="35"/>
        <v/>
      </c>
      <c r="O162" s="318" t="str">
        <f t="shared" si="36"/>
        <v/>
      </c>
      <c r="P162" s="278" t="str">
        <f t="shared" si="37"/>
        <v/>
      </c>
      <c r="Q162" s="276" t="str">
        <f t="shared" si="38"/>
        <v/>
      </c>
      <c r="R162" s="277" t="str">
        <f t="shared" si="39"/>
        <v/>
      </c>
      <c r="S162" s="278" t="str">
        <f>IF(N162="","",MAX((N162-AE162)*'1045Ad Antrag'!$B$30,0))</f>
        <v/>
      </c>
      <c r="T162" s="279" t="str">
        <f t="shared" si="40"/>
        <v/>
      </c>
      <c r="U162" s="187"/>
      <c r="V162" s="194">
        <f>'1045Bd Stammdaten Mitarb.'!L158</f>
        <v>0</v>
      </c>
      <c r="W162" s="194" t="str">
        <f>'1045Ed Abrechnung'!D162</f>
        <v/>
      </c>
      <c r="X162" s="187">
        <f>IF(AND('1045Bd Stammdaten Mitarb.'!P158="",'1045Bd Stammdaten Mitarb.'!Q158=""),0,'1045Bd Stammdaten Mitarb.'!P158-'1045Bd Stammdaten Mitarb.'!Q158)</f>
        <v>0</v>
      </c>
      <c r="Y162" s="187" t="str">
        <f>IF(OR($C162="",'1045Bd Stammdaten Mitarb.'!M158="",F162="",'1045Bd Stammdaten Mitarb.'!O158="",X162=""),"",'1045Bd Stammdaten Mitarb.'!M158-F162-'1045Bd Stammdaten Mitarb.'!O158-X162)</f>
        <v/>
      </c>
      <c r="Z162" s="150" t="str">
        <f>IF(K162="","",K162 - '1045Bd Stammdaten Mitarb.'!R158)</f>
        <v/>
      </c>
      <c r="AA162" s="150" t="str">
        <f t="shared" si="41"/>
        <v/>
      </c>
      <c r="AB162" s="150" t="str">
        <f t="shared" si="42"/>
        <v/>
      </c>
      <c r="AC162" s="150" t="str">
        <f t="shared" si="43"/>
        <v/>
      </c>
      <c r="AD162" s="150" t="str">
        <f>IF(OR($C162="",K162="",N162=""),"",MAX(O162+'1045Bd Stammdaten Mitarb.'!S158-N162,0))</f>
        <v/>
      </c>
      <c r="AE162" s="150">
        <f>'1045Bd Stammdaten Mitarb.'!S158</f>
        <v>0</v>
      </c>
      <c r="AF162" s="150" t="str">
        <f t="shared" si="44"/>
        <v/>
      </c>
      <c r="AG162" s="159">
        <f>IF('1045Bd Stammdaten Mitarb.'!M158="",0,1)</f>
        <v>0</v>
      </c>
      <c r="AH162" s="179">
        <f t="shared" si="45"/>
        <v>0</v>
      </c>
      <c r="AI162" s="150">
        <f>IF('1045Bd Stammdaten Mitarb.'!M158="",0,'1045Bd Stammdaten Mitarb.'!M158)</f>
        <v>0</v>
      </c>
      <c r="AJ162" s="150">
        <f>IF('1045Bd Stammdaten Mitarb.'!M158="",0,'1045Bd Stammdaten Mitarb.'!O158)</f>
        <v>0</v>
      </c>
      <c r="AK162" s="194">
        <f>IF('1045Bd Stammdaten Mitarb.'!U158&gt;0,AA162,0)</f>
        <v>0</v>
      </c>
      <c r="AL162" s="160">
        <f>IF('1045Bd Stammdaten Mitarb.'!U158&gt;0,'1045Bd Stammdaten Mitarb.'!S158,0)</f>
        <v>0</v>
      </c>
      <c r="AM162" s="150">
        <f>'1045Bd Stammdaten Mitarb.'!M158</f>
        <v>0</v>
      </c>
      <c r="AN162" s="150">
        <f>'1045Bd Stammdaten Mitarb.'!O158</f>
        <v>0</v>
      </c>
      <c r="AO162" s="150">
        <f t="shared" si="46"/>
        <v>0</v>
      </c>
    </row>
    <row r="163" spans="1:41" s="152" customFormat="1" ht="16.899999999999999" customHeight="1">
      <c r="A163" s="191" t="str">
        <f>IF('1045Bd Stammdaten Mitarb.'!A159="","",'1045Bd Stammdaten Mitarb.'!A159)</f>
        <v/>
      </c>
      <c r="B163" s="192" t="str">
        <f>IF('1045Bd Stammdaten Mitarb.'!B159="","",'1045Bd Stammdaten Mitarb.'!B159)</f>
        <v/>
      </c>
      <c r="C163" s="193" t="str">
        <f>IF('1045Bd Stammdaten Mitarb.'!C159="","",'1045Bd Stammdaten Mitarb.'!C159)</f>
        <v/>
      </c>
      <c r="D163" s="277" t="str">
        <f>IF('1045Bd Stammdaten Mitarb.'!AF159="","",IF('1045Bd Stammdaten Mitarb.'!AF159*E163&gt;'1045Ad Antrag'!$B$28,'1045Ad Antrag'!$B$28/E163,'1045Bd Stammdaten Mitarb.'!AF159))</f>
        <v/>
      </c>
      <c r="E163" s="278" t="str">
        <f>IF('1045Bd Stammdaten Mitarb.'!M159="","",'1045Bd Stammdaten Mitarb.'!M159)</f>
        <v/>
      </c>
      <c r="F163" s="273" t="str">
        <f>IF('1045Bd Stammdaten Mitarb.'!N159="","",'1045Bd Stammdaten Mitarb.'!N159)</f>
        <v/>
      </c>
      <c r="G163" s="273" t="str">
        <f>IF('1045Bd Stammdaten Mitarb.'!O159="","",'1045Bd Stammdaten Mitarb.'!O159)</f>
        <v/>
      </c>
      <c r="H163" s="274" t="str">
        <f>IF('1045Bd Stammdaten Mitarb.'!P159="","",'1045Bd Stammdaten Mitarb.'!P159)</f>
        <v/>
      </c>
      <c r="I163" s="275" t="str">
        <f>IF('1045Bd Stammdaten Mitarb.'!Q159="","",'1045Bd Stammdaten Mitarb.'!Q159)</f>
        <v/>
      </c>
      <c r="J163" s="318" t="str">
        <f t="shared" si="32"/>
        <v/>
      </c>
      <c r="K163" s="278" t="str">
        <f t="shared" si="33"/>
        <v/>
      </c>
      <c r="L163" s="276" t="str">
        <f>IF('1045Bd Stammdaten Mitarb.'!R159="","",'1045Bd Stammdaten Mitarb.'!R159)</f>
        <v/>
      </c>
      <c r="M163" s="277" t="str">
        <f t="shared" si="34"/>
        <v/>
      </c>
      <c r="N163" s="319" t="str">
        <f t="shared" si="35"/>
        <v/>
      </c>
      <c r="O163" s="318" t="str">
        <f t="shared" si="36"/>
        <v/>
      </c>
      <c r="P163" s="278" t="str">
        <f t="shared" si="37"/>
        <v/>
      </c>
      <c r="Q163" s="276" t="str">
        <f t="shared" si="38"/>
        <v/>
      </c>
      <c r="R163" s="277" t="str">
        <f t="shared" si="39"/>
        <v/>
      </c>
      <c r="S163" s="278" t="str">
        <f>IF(N163="","",MAX((N163-AE163)*'1045Ad Antrag'!$B$30,0))</f>
        <v/>
      </c>
      <c r="T163" s="279" t="str">
        <f t="shared" si="40"/>
        <v/>
      </c>
      <c r="U163" s="187"/>
      <c r="V163" s="194">
        <f>'1045Bd Stammdaten Mitarb.'!L159</f>
        <v>0</v>
      </c>
      <c r="W163" s="194" t="str">
        <f>'1045Ed Abrechnung'!D163</f>
        <v/>
      </c>
      <c r="X163" s="187">
        <f>IF(AND('1045Bd Stammdaten Mitarb.'!P159="",'1045Bd Stammdaten Mitarb.'!Q159=""),0,'1045Bd Stammdaten Mitarb.'!P159-'1045Bd Stammdaten Mitarb.'!Q159)</f>
        <v>0</v>
      </c>
      <c r="Y163" s="187" t="str">
        <f>IF(OR($C163="",'1045Bd Stammdaten Mitarb.'!M159="",F163="",'1045Bd Stammdaten Mitarb.'!O159="",X163=""),"",'1045Bd Stammdaten Mitarb.'!M159-F163-'1045Bd Stammdaten Mitarb.'!O159-X163)</f>
        <v/>
      </c>
      <c r="Z163" s="150" t="str">
        <f>IF(K163="","",K163 - '1045Bd Stammdaten Mitarb.'!R159)</f>
        <v/>
      </c>
      <c r="AA163" s="150" t="str">
        <f t="shared" si="41"/>
        <v/>
      </c>
      <c r="AB163" s="150" t="str">
        <f t="shared" si="42"/>
        <v/>
      </c>
      <c r="AC163" s="150" t="str">
        <f t="shared" si="43"/>
        <v/>
      </c>
      <c r="AD163" s="150" t="str">
        <f>IF(OR($C163="",K163="",N163=""),"",MAX(O163+'1045Bd Stammdaten Mitarb.'!S159-N163,0))</f>
        <v/>
      </c>
      <c r="AE163" s="150">
        <f>'1045Bd Stammdaten Mitarb.'!S159</f>
        <v>0</v>
      </c>
      <c r="AF163" s="150" t="str">
        <f t="shared" si="44"/>
        <v/>
      </c>
      <c r="AG163" s="159">
        <f>IF('1045Bd Stammdaten Mitarb.'!M159="",0,1)</f>
        <v>0</v>
      </c>
      <c r="AH163" s="179">
        <f t="shared" si="45"/>
        <v>0</v>
      </c>
      <c r="AI163" s="150">
        <f>IF('1045Bd Stammdaten Mitarb.'!M159="",0,'1045Bd Stammdaten Mitarb.'!M159)</f>
        <v>0</v>
      </c>
      <c r="AJ163" s="150">
        <f>IF('1045Bd Stammdaten Mitarb.'!M159="",0,'1045Bd Stammdaten Mitarb.'!O159)</f>
        <v>0</v>
      </c>
      <c r="AK163" s="194">
        <f>IF('1045Bd Stammdaten Mitarb.'!U159&gt;0,AA163,0)</f>
        <v>0</v>
      </c>
      <c r="AL163" s="160">
        <f>IF('1045Bd Stammdaten Mitarb.'!U159&gt;0,'1045Bd Stammdaten Mitarb.'!S159,0)</f>
        <v>0</v>
      </c>
      <c r="AM163" s="150">
        <f>'1045Bd Stammdaten Mitarb.'!M159</f>
        <v>0</v>
      </c>
      <c r="AN163" s="150">
        <f>'1045Bd Stammdaten Mitarb.'!O159</f>
        <v>0</v>
      </c>
      <c r="AO163" s="150">
        <f t="shared" si="46"/>
        <v>0</v>
      </c>
    </row>
    <row r="164" spans="1:41" s="152" customFormat="1" ht="16.899999999999999" customHeight="1">
      <c r="A164" s="191" t="str">
        <f>IF('1045Bd Stammdaten Mitarb.'!A160="","",'1045Bd Stammdaten Mitarb.'!A160)</f>
        <v/>
      </c>
      <c r="B164" s="192" t="str">
        <f>IF('1045Bd Stammdaten Mitarb.'!B160="","",'1045Bd Stammdaten Mitarb.'!B160)</f>
        <v/>
      </c>
      <c r="C164" s="193" t="str">
        <f>IF('1045Bd Stammdaten Mitarb.'!C160="","",'1045Bd Stammdaten Mitarb.'!C160)</f>
        <v/>
      </c>
      <c r="D164" s="277" t="str">
        <f>IF('1045Bd Stammdaten Mitarb.'!AF160="","",IF('1045Bd Stammdaten Mitarb.'!AF160*E164&gt;'1045Ad Antrag'!$B$28,'1045Ad Antrag'!$B$28/E164,'1045Bd Stammdaten Mitarb.'!AF160))</f>
        <v/>
      </c>
      <c r="E164" s="278" t="str">
        <f>IF('1045Bd Stammdaten Mitarb.'!M160="","",'1045Bd Stammdaten Mitarb.'!M160)</f>
        <v/>
      </c>
      <c r="F164" s="273" t="str">
        <f>IF('1045Bd Stammdaten Mitarb.'!N160="","",'1045Bd Stammdaten Mitarb.'!N160)</f>
        <v/>
      </c>
      <c r="G164" s="273" t="str">
        <f>IF('1045Bd Stammdaten Mitarb.'!O160="","",'1045Bd Stammdaten Mitarb.'!O160)</f>
        <v/>
      </c>
      <c r="H164" s="274" t="str">
        <f>IF('1045Bd Stammdaten Mitarb.'!P160="","",'1045Bd Stammdaten Mitarb.'!P160)</f>
        <v/>
      </c>
      <c r="I164" s="275" t="str">
        <f>IF('1045Bd Stammdaten Mitarb.'!Q160="","",'1045Bd Stammdaten Mitarb.'!Q160)</f>
        <v/>
      </c>
      <c r="J164" s="318" t="str">
        <f t="shared" si="32"/>
        <v/>
      </c>
      <c r="K164" s="278" t="str">
        <f t="shared" si="33"/>
        <v/>
      </c>
      <c r="L164" s="276" t="str">
        <f>IF('1045Bd Stammdaten Mitarb.'!R160="","",'1045Bd Stammdaten Mitarb.'!R160)</f>
        <v/>
      </c>
      <c r="M164" s="277" t="str">
        <f t="shared" si="34"/>
        <v/>
      </c>
      <c r="N164" s="319" t="str">
        <f t="shared" si="35"/>
        <v/>
      </c>
      <c r="O164" s="318" t="str">
        <f t="shared" si="36"/>
        <v/>
      </c>
      <c r="P164" s="278" t="str">
        <f t="shared" si="37"/>
        <v/>
      </c>
      <c r="Q164" s="276" t="str">
        <f t="shared" si="38"/>
        <v/>
      </c>
      <c r="R164" s="277" t="str">
        <f t="shared" si="39"/>
        <v/>
      </c>
      <c r="S164" s="278" t="str">
        <f>IF(N164="","",MAX((N164-AE164)*'1045Ad Antrag'!$B$30,0))</f>
        <v/>
      </c>
      <c r="T164" s="279" t="str">
        <f t="shared" si="40"/>
        <v/>
      </c>
      <c r="U164" s="187"/>
      <c r="V164" s="194">
        <f>'1045Bd Stammdaten Mitarb.'!L160</f>
        <v>0</v>
      </c>
      <c r="W164" s="194" t="str">
        <f>'1045Ed Abrechnung'!D164</f>
        <v/>
      </c>
      <c r="X164" s="187">
        <f>IF(AND('1045Bd Stammdaten Mitarb.'!P160="",'1045Bd Stammdaten Mitarb.'!Q160=""),0,'1045Bd Stammdaten Mitarb.'!P160-'1045Bd Stammdaten Mitarb.'!Q160)</f>
        <v>0</v>
      </c>
      <c r="Y164" s="187" t="str">
        <f>IF(OR($C164="",'1045Bd Stammdaten Mitarb.'!M160="",F164="",'1045Bd Stammdaten Mitarb.'!O160="",X164=""),"",'1045Bd Stammdaten Mitarb.'!M160-F164-'1045Bd Stammdaten Mitarb.'!O160-X164)</f>
        <v/>
      </c>
      <c r="Z164" s="150" t="str">
        <f>IF(K164="","",K164 - '1045Bd Stammdaten Mitarb.'!R160)</f>
        <v/>
      </c>
      <c r="AA164" s="150" t="str">
        <f t="shared" si="41"/>
        <v/>
      </c>
      <c r="AB164" s="150" t="str">
        <f t="shared" si="42"/>
        <v/>
      </c>
      <c r="AC164" s="150" t="str">
        <f t="shared" si="43"/>
        <v/>
      </c>
      <c r="AD164" s="150" t="str">
        <f>IF(OR($C164="",K164="",N164=""),"",MAX(O164+'1045Bd Stammdaten Mitarb.'!S160-N164,0))</f>
        <v/>
      </c>
      <c r="AE164" s="150">
        <f>'1045Bd Stammdaten Mitarb.'!S160</f>
        <v>0</v>
      </c>
      <c r="AF164" s="150" t="str">
        <f t="shared" si="44"/>
        <v/>
      </c>
      <c r="AG164" s="159">
        <f>IF('1045Bd Stammdaten Mitarb.'!M160="",0,1)</f>
        <v>0</v>
      </c>
      <c r="AH164" s="179">
        <f t="shared" si="45"/>
        <v>0</v>
      </c>
      <c r="AI164" s="150">
        <f>IF('1045Bd Stammdaten Mitarb.'!M160="",0,'1045Bd Stammdaten Mitarb.'!M160)</f>
        <v>0</v>
      </c>
      <c r="AJ164" s="150">
        <f>IF('1045Bd Stammdaten Mitarb.'!M160="",0,'1045Bd Stammdaten Mitarb.'!O160)</f>
        <v>0</v>
      </c>
      <c r="AK164" s="194">
        <f>IF('1045Bd Stammdaten Mitarb.'!U160&gt;0,AA164,0)</f>
        <v>0</v>
      </c>
      <c r="AL164" s="160">
        <f>IF('1045Bd Stammdaten Mitarb.'!U160&gt;0,'1045Bd Stammdaten Mitarb.'!S160,0)</f>
        <v>0</v>
      </c>
      <c r="AM164" s="150">
        <f>'1045Bd Stammdaten Mitarb.'!M160</f>
        <v>0</v>
      </c>
      <c r="AN164" s="150">
        <f>'1045Bd Stammdaten Mitarb.'!O160</f>
        <v>0</v>
      </c>
      <c r="AO164" s="150">
        <f t="shared" si="46"/>
        <v>0</v>
      </c>
    </row>
    <row r="165" spans="1:41" s="152" customFormat="1" ht="16.899999999999999" customHeight="1">
      <c r="A165" s="191" t="str">
        <f>IF('1045Bd Stammdaten Mitarb.'!A161="","",'1045Bd Stammdaten Mitarb.'!A161)</f>
        <v/>
      </c>
      <c r="B165" s="192" t="str">
        <f>IF('1045Bd Stammdaten Mitarb.'!B161="","",'1045Bd Stammdaten Mitarb.'!B161)</f>
        <v/>
      </c>
      <c r="C165" s="193" t="str">
        <f>IF('1045Bd Stammdaten Mitarb.'!C161="","",'1045Bd Stammdaten Mitarb.'!C161)</f>
        <v/>
      </c>
      <c r="D165" s="277" t="str">
        <f>IF('1045Bd Stammdaten Mitarb.'!AF161="","",IF('1045Bd Stammdaten Mitarb.'!AF161*E165&gt;'1045Ad Antrag'!$B$28,'1045Ad Antrag'!$B$28/E165,'1045Bd Stammdaten Mitarb.'!AF161))</f>
        <v/>
      </c>
      <c r="E165" s="278" t="str">
        <f>IF('1045Bd Stammdaten Mitarb.'!M161="","",'1045Bd Stammdaten Mitarb.'!M161)</f>
        <v/>
      </c>
      <c r="F165" s="273" t="str">
        <f>IF('1045Bd Stammdaten Mitarb.'!N161="","",'1045Bd Stammdaten Mitarb.'!N161)</f>
        <v/>
      </c>
      <c r="G165" s="273" t="str">
        <f>IF('1045Bd Stammdaten Mitarb.'!O161="","",'1045Bd Stammdaten Mitarb.'!O161)</f>
        <v/>
      </c>
      <c r="H165" s="274" t="str">
        <f>IF('1045Bd Stammdaten Mitarb.'!P161="","",'1045Bd Stammdaten Mitarb.'!P161)</f>
        <v/>
      </c>
      <c r="I165" s="275" t="str">
        <f>IF('1045Bd Stammdaten Mitarb.'!Q161="","",'1045Bd Stammdaten Mitarb.'!Q161)</f>
        <v/>
      </c>
      <c r="J165" s="318" t="str">
        <f t="shared" si="32"/>
        <v/>
      </c>
      <c r="K165" s="278" t="str">
        <f t="shared" si="33"/>
        <v/>
      </c>
      <c r="L165" s="276" t="str">
        <f>IF('1045Bd Stammdaten Mitarb.'!R161="","",'1045Bd Stammdaten Mitarb.'!R161)</f>
        <v/>
      </c>
      <c r="M165" s="277" t="str">
        <f t="shared" si="34"/>
        <v/>
      </c>
      <c r="N165" s="319" t="str">
        <f t="shared" si="35"/>
        <v/>
      </c>
      <c r="O165" s="318" t="str">
        <f t="shared" si="36"/>
        <v/>
      </c>
      <c r="P165" s="278" t="str">
        <f t="shared" si="37"/>
        <v/>
      </c>
      <c r="Q165" s="276" t="str">
        <f t="shared" si="38"/>
        <v/>
      </c>
      <c r="R165" s="277" t="str">
        <f t="shared" si="39"/>
        <v/>
      </c>
      <c r="S165" s="278" t="str">
        <f>IF(N165="","",MAX((N165-AE165)*'1045Ad Antrag'!$B$30,0))</f>
        <v/>
      </c>
      <c r="T165" s="279" t="str">
        <f t="shared" si="40"/>
        <v/>
      </c>
      <c r="U165" s="187"/>
      <c r="V165" s="194">
        <f>'1045Bd Stammdaten Mitarb.'!L161</f>
        <v>0</v>
      </c>
      <c r="W165" s="194" t="str">
        <f>'1045Ed Abrechnung'!D165</f>
        <v/>
      </c>
      <c r="X165" s="187">
        <f>IF(AND('1045Bd Stammdaten Mitarb.'!P161="",'1045Bd Stammdaten Mitarb.'!Q161=""),0,'1045Bd Stammdaten Mitarb.'!P161-'1045Bd Stammdaten Mitarb.'!Q161)</f>
        <v>0</v>
      </c>
      <c r="Y165" s="187" t="str">
        <f>IF(OR($C165="",'1045Bd Stammdaten Mitarb.'!M161="",F165="",'1045Bd Stammdaten Mitarb.'!O161="",X165=""),"",'1045Bd Stammdaten Mitarb.'!M161-F165-'1045Bd Stammdaten Mitarb.'!O161-X165)</f>
        <v/>
      </c>
      <c r="Z165" s="150" t="str">
        <f>IF(K165="","",K165 - '1045Bd Stammdaten Mitarb.'!R161)</f>
        <v/>
      </c>
      <c r="AA165" s="150" t="str">
        <f t="shared" si="41"/>
        <v/>
      </c>
      <c r="AB165" s="150" t="str">
        <f t="shared" si="42"/>
        <v/>
      </c>
      <c r="AC165" s="150" t="str">
        <f t="shared" si="43"/>
        <v/>
      </c>
      <c r="AD165" s="150" t="str">
        <f>IF(OR($C165="",K165="",N165=""),"",MAX(O165+'1045Bd Stammdaten Mitarb.'!S161-N165,0))</f>
        <v/>
      </c>
      <c r="AE165" s="150">
        <f>'1045Bd Stammdaten Mitarb.'!S161</f>
        <v>0</v>
      </c>
      <c r="AF165" s="150" t="str">
        <f t="shared" si="44"/>
        <v/>
      </c>
      <c r="AG165" s="159">
        <f>IF('1045Bd Stammdaten Mitarb.'!M161="",0,1)</f>
        <v>0</v>
      </c>
      <c r="AH165" s="179">
        <f t="shared" si="45"/>
        <v>0</v>
      </c>
      <c r="AI165" s="150">
        <f>IF('1045Bd Stammdaten Mitarb.'!M161="",0,'1045Bd Stammdaten Mitarb.'!M161)</f>
        <v>0</v>
      </c>
      <c r="AJ165" s="150">
        <f>IF('1045Bd Stammdaten Mitarb.'!M161="",0,'1045Bd Stammdaten Mitarb.'!O161)</f>
        <v>0</v>
      </c>
      <c r="AK165" s="194">
        <f>IF('1045Bd Stammdaten Mitarb.'!U161&gt;0,AA165,0)</f>
        <v>0</v>
      </c>
      <c r="AL165" s="160">
        <f>IF('1045Bd Stammdaten Mitarb.'!U161&gt;0,'1045Bd Stammdaten Mitarb.'!S161,0)</f>
        <v>0</v>
      </c>
      <c r="AM165" s="150">
        <f>'1045Bd Stammdaten Mitarb.'!M161</f>
        <v>0</v>
      </c>
      <c r="AN165" s="150">
        <f>'1045Bd Stammdaten Mitarb.'!O161</f>
        <v>0</v>
      </c>
      <c r="AO165" s="150">
        <f t="shared" si="46"/>
        <v>0</v>
      </c>
    </row>
    <row r="166" spans="1:41" s="152" customFormat="1" ht="16.899999999999999" customHeight="1">
      <c r="A166" s="191" t="str">
        <f>IF('1045Bd Stammdaten Mitarb.'!A162="","",'1045Bd Stammdaten Mitarb.'!A162)</f>
        <v/>
      </c>
      <c r="B166" s="192" t="str">
        <f>IF('1045Bd Stammdaten Mitarb.'!B162="","",'1045Bd Stammdaten Mitarb.'!B162)</f>
        <v/>
      </c>
      <c r="C166" s="193" t="str">
        <f>IF('1045Bd Stammdaten Mitarb.'!C162="","",'1045Bd Stammdaten Mitarb.'!C162)</f>
        <v/>
      </c>
      <c r="D166" s="277" t="str">
        <f>IF('1045Bd Stammdaten Mitarb.'!AF162="","",IF('1045Bd Stammdaten Mitarb.'!AF162*E166&gt;'1045Ad Antrag'!$B$28,'1045Ad Antrag'!$B$28/E166,'1045Bd Stammdaten Mitarb.'!AF162))</f>
        <v/>
      </c>
      <c r="E166" s="278" t="str">
        <f>IF('1045Bd Stammdaten Mitarb.'!M162="","",'1045Bd Stammdaten Mitarb.'!M162)</f>
        <v/>
      </c>
      <c r="F166" s="273" t="str">
        <f>IF('1045Bd Stammdaten Mitarb.'!N162="","",'1045Bd Stammdaten Mitarb.'!N162)</f>
        <v/>
      </c>
      <c r="G166" s="273" t="str">
        <f>IF('1045Bd Stammdaten Mitarb.'!O162="","",'1045Bd Stammdaten Mitarb.'!O162)</f>
        <v/>
      </c>
      <c r="H166" s="274" t="str">
        <f>IF('1045Bd Stammdaten Mitarb.'!P162="","",'1045Bd Stammdaten Mitarb.'!P162)</f>
        <v/>
      </c>
      <c r="I166" s="275" t="str">
        <f>IF('1045Bd Stammdaten Mitarb.'!Q162="","",'1045Bd Stammdaten Mitarb.'!Q162)</f>
        <v/>
      </c>
      <c r="J166" s="318" t="str">
        <f t="shared" si="32"/>
        <v/>
      </c>
      <c r="K166" s="278" t="str">
        <f t="shared" si="33"/>
        <v/>
      </c>
      <c r="L166" s="276" t="str">
        <f>IF('1045Bd Stammdaten Mitarb.'!R162="","",'1045Bd Stammdaten Mitarb.'!R162)</f>
        <v/>
      </c>
      <c r="M166" s="277" t="str">
        <f t="shared" si="34"/>
        <v/>
      </c>
      <c r="N166" s="319" t="str">
        <f t="shared" si="35"/>
        <v/>
      </c>
      <c r="O166" s="318" t="str">
        <f t="shared" si="36"/>
        <v/>
      </c>
      <c r="P166" s="278" t="str">
        <f t="shared" si="37"/>
        <v/>
      </c>
      <c r="Q166" s="276" t="str">
        <f t="shared" si="38"/>
        <v/>
      </c>
      <c r="R166" s="277" t="str">
        <f t="shared" si="39"/>
        <v/>
      </c>
      <c r="S166" s="278" t="str">
        <f>IF(N166="","",MAX((N166-AE166)*'1045Ad Antrag'!$B$30,0))</f>
        <v/>
      </c>
      <c r="T166" s="279" t="str">
        <f t="shared" si="40"/>
        <v/>
      </c>
      <c r="U166" s="187"/>
      <c r="V166" s="194">
        <f>'1045Bd Stammdaten Mitarb.'!L162</f>
        <v>0</v>
      </c>
      <c r="W166" s="194" t="str">
        <f>'1045Ed Abrechnung'!D166</f>
        <v/>
      </c>
      <c r="X166" s="187">
        <f>IF(AND('1045Bd Stammdaten Mitarb.'!P162="",'1045Bd Stammdaten Mitarb.'!Q162=""),0,'1045Bd Stammdaten Mitarb.'!P162-'1045Bd Stammdaten Mitarb.'!Q162)</f>
        <v>0</v>
      </c>
      <c r="Y166" s="187" t="str">
        <f>IF(OR($C166="",'1045Bd Stammdaten Mitarb.'!M162="",F166="",'1045Bd Stammdaten Mitarb.'!O162="",X166=""),"",'1045Bd Stammdaten Mitarb.'!M162-F166-'1045Bd Stammdaten Mitarb.'!O162-X166)</f>
        <v/>
      </c>
      <c r="Z166" s="150" t="str">
        <f>IF(K166="","",K166 - '1045Bd Stammdaten Mitarb.'!R162)</f>
        <v/>
      </c>
      <c r="AA166" s="150" t="str">
        <f t="shared" si="41"/>
        <v/>
      </c>
      <c r="AB166" s="150" t="str">
        <f t="shared" si="42"/>
        <v/>
      </c>
      <c r="AC166" s="150" t="str">
        <f t="shared" si="43"/>
        <v/>
      </c>
      <c r="AD166" s="150" t="str">
        <f>IF(OR($C166="",K166="",N166=""),"",MAX(O166+'1045Bd Stammdaten Mitarb.'!S162-N166,0))</f>
        <v/>
      </c>
      <c r="AE166" s="150">
        <f>'1045Bd Stammdaten Mitarb.'!S162</f>
        <v>0</v>
      </c>
      <c r="AF166" s="150" t="str">
        <f t="shared" si="44"/>
        <v/>
      </c>
      <c r="AG166" s="159">
        <f>IF('1045Bd Stammdaten Mitarb.'!M162="",0,1)</f>
        <v>0</v>
      </c>
      <c r="AH166" s="179">
        <f t="shared" si="45"/>
        <v>0</v>
      </c>
      <c r="AI166" s="150">
        <f>IF('1045Bd Stammdaten Mitarb.'!M162="",0,'1045Bd Stammdaten Mitarb.'!M162)</f>
        <v>0</v>
      </c>
      <c r="AJ166" s="150">
        <f>IF('1045Bd Stammdaten Mitarb.'!M162="",0,'1045Bd Stammdaten Mitarb.'!O162)</f>
        <v>0</v>
      </c>
      <c r="AK166" s="194">
        <f>IF('1045Bd Stammdaten Mitarb.'!U162&gt;0,AA166,0)</f>
        <v>0</v>
      </c>
      <c r="AL166" s="160">
        <f>IF('1045Bd Stammdaten Mitarb.'!U162&gt;0,'1045Bd Stammdaten Mitarb.'!S162,0)</f>
        <v>0</v>
      </c>
      <c r="AM166" s="150">
        <f>'1045Bd Stammdaten Mitarb.'!M162</f>
        <v>0</v>
      </c>
      <c r="AN166" s="150">
        <f>'1045Bd Stammdaten Mitarb.'!O162</f>
        <v>0</v>
      </c>
      <c r="AO166" s="150">
        <f t="shared" si="46"/>
        <v>0</v>
      </c>
    </row>
    <row r="167" spans="1:41" s="152" customFormat="1" ht="16.899999999999999" customHeight="1">
      <c r="A167" s="191" t="str">
        <f>IF('1045Bd Stammdaten Mitarb.'!A163="","",'1045Bd Stammdaten Mitarb.'!A163)</f>
        <v/>
      </c>
      <c r="B167" s="192" t="str">
        <f>IF('1045Bd Stammdaten Mitarb.'!B163="","",'1045Bd Stammdaten Mitarb.'!B163)</f>
        <v/>
      </c>
      <c r="C167" s="193" t="str">
        <f>IF('1045Bd Stammdaten Mitarb.'!C163="","",'1045Bd Stammdaten Mitarb.'!C163)</f>
        <v/>
      </c>
      <c r="D167" s="277" t="str">
        <f>IF('1045Bd Stammdaten Mitarb.'!AF163="","",IF('1045Bd Stammdaten Mitarb.'!AF163*E167&gt;'1045Ad Antrag'!$B$28,'1045Ad Antrag'!$B$28/E167,'1045Bd Stammdaten Mitarb.'!AF163))</f>
        <v/>
      </c>
      <c r="E167" s="278" t="str">
        <f>IF('1045Bd Stammdaten Mitarb.'!M163="","",'1045Bd Stammdaten Mitarb.'!M163)</f>
        <v/>
      </c>
      <c r="F167" s="273" t="str">
        <f>IF('1045Bd Stammdaten Mitarb.'!N163="","",'1045Bd Stammdaten Mitarb.'!N163)</f>
        <v/>
      </c>
      <c r="G167" s="273" t="str">
        <f>IF('1045Bd Stammdaten Mitarb.'!O163="","",'1045Bd Stammdaten Mitarb.'!O163)</f>
        <v/>
      </c>
      <c r="H167" s="274" t="str">
        <f>IF('1045Bd Stammdaten Mitarb.'!P163="","",'1045Bd Stammdaten Mitarb.'!P163)</f>
        <v/>
      </c>
      <c r="I167" s="275" t="str">
        <f>IF('1045Bd Stammdaten Mitarb.'!Q163="","",'1045Bd Stammdaten Mitarb.'!Q163)</f>
        <v/>
      </c>
      <c r="J167" s="318" t="str">
        <f t="shared" si="32"/>
        <v/>
      </c>
      <c r="K167" s="278" t="str">
        <f t="shared" si="33"/>
        <v/>
      </c>
      <c r="L167" s="276" t="str">
        <f>IF('1045Bd Stammdaten Mitarb.'!R163="","",'1045Bd Stammdaten Mitarb.'!R163)</f>
        <v/>
      </c>
      <c r="M167" s="277" t="str">
        <f t="shared" si="34"/>
        <v/>
      </c>
      <c r="N167" s="319" t="str">
        <f t="shared" si="35"/>
        <v/>
      </c>
      <c r="O167" s="318" t="str">
        <f t="shared" si="36"/>
        <v/>
      </c>
      <c r="P167" s="278" t="str">
        <f t="shared" si="37"/>
        <v/>
      </c>
      <c r="Q167" s="276" t="str">
        <f t="shared" si="38"/>
        <v/>
      </c>
      <c r="R167" s="277" t="str">
        <f t="shared" si="39"/>
        <v/>
      </c>
      <c r="S167" s="278" t="str">
        <f>IF(N167="","",MAX((N167-AE167)*'1045Ad Antrag'!$B$30,0))</f>
        <v/>
      </c>
      <c r="T167" s="279" t="str">
        <f t="shared" si="40"/>
        <v/>
      </c>
      <c r="U167" s="187"/>
      <c r="V167" s="194">
        <f>'1045Bd Stammdaten Mitarb.'!L163</f>
        <v>0</v>
      </c>
      <c r="W167" s="194" t="str">
        <f>'1045Ed Abrechnung'!D167</f>
        <v/>
      </c>
      <c r="X167" s="187">
        <f>IF(AND('1045Bd Stammdaten Mitarb.'!P163="",'1045Bd Stammdaten Mitarb.'!Q163=""),0,'1045Bd Stammdaten Mitarb.'!P163-'1045Bd Stammdaten Mitarb.'!Q163)</f>
        <v>0</v>
      </c>
      <c r="Y167" s="187" t="str">
        <f>IF(OR($C167="",'1045Bd Stammdaten Mitarb.'!M163="",F167="",'1045Bd Stammdaten Mitarb.'!O163="",X167=""),"",'1045Bd Stammdaten Mitarb.'!M163-F167-'1045Bd Stammdaten Mitarb.'!O163-X167)</f>
        <v/>
      </c>
      <c r="Z167" s="150" t="str">
        <f>IF(K167="","",K167 - '1045Bd Stammdaten Mitarb.'!R163)</f>
        <v/>
      </c>
      <c r="AA167" s="150" t="str">
        <f t="shared" si="41"/>
        <v/>
      </c>
      <c r="AB167" s="150" t="str">
        <f t="shared" si="42"/>
        <v/>
      </c>
      <c r="AC167" s="150" t="str">
        <f t="shared" si="43"/>
        <v/>
      </c>
      <c r="AD167" s="150" t="str">
        <f>IF(OR($C167="",K167="",N167=""),"",MAX(O167+'1045Bd Stammdaten Mitarb.'!S163-N167,0))</f>
        <v/>
      </c>
      <c r="AE167" s="150">
        <f>'1045Bd Stammdaten Mitarb.'!S163</f>
        <v>0</v>
      </c>
      <c r="AF167" s="150" t="str">
        <f t="shared" si="44"/>
        <v/>
      </c>
      <c r="AG167" s="159">
        <f>IF('1045Bd Stammdaten Mitarb.'!M163="",0,1)</f>
        <v>0</v>
      </c>
      <c r="AH167" s="179">
        <f t="shared" si="45"/>
        <v>0</v>
      </c>
      <c r="AI167" s="150">
        <f>IF('1045Bd Stammdaten Mitarb.'!M163="",0,'1045Bd Stammdaten Mitarb.'!M163)</f>
        <v>0</v>
      </c>
      <c r="AJ167" s="150">
        <f>IF('1045Bd Stammdaten Mitarb.'!M163="",0,'1045Bd Stammdaten Mitarb.'!O163)</f>
        <v>0</v>
      </c>
      <c r="AK167" s="194">
        <f>IF('1045Bd Stammdaten Mitarb.'!U163&gt;0,AA167,0)</f>
        <v>0</v>
      </c>
      <c r="AL167" s="160">
        <f>IF('1045Bd Stammdaten Mitarb.'!U163&gt;0,'1045Bd Stammdaten Mitarb.'!S163,0)</f>
        <v>0</v>
      </c>
      <c r="AM167" s="150">
        <f>'1045Bd Stammdaten Mitarb.'!M163</f>
        <v>0</v>
      </c>
      <c r="AN167" s="150">
        <f>'1045Bd Stammdaten Mitarb.'!O163</f>
        <v>0</v>
      </c>
      <c r="AO167" s="150">
        <f t="shared" si="46"/>
        <v>0</v>
      </c>
    </row>
    <row r="168" spans="1:41" s="152" customFormat="1" ht="16.899999999999999" customHeight="1">
      <c r="A168" s="191" t="str">
        <f>IF('1045Bd Stammdaten Mitarb.'!A164="","",'1045Bd Stammdaten Mitarb.'!A164)</f>
        <v/>
      </c>
      <c r="B168" s="192" t="str">
        <f>IF('1045Bd Stammdaten Mitarb.'!B164="","",'1045Bd Stammdaten Mitarb.'!B164)</f>
        <v/>
      </c>
      <c r="C168" s="193" t="str">
        <f>IF('1045Bd Stammdaten Mitarb.'!C164="","",'1045Bd Stammdaten Mitarb.'!C164)</f>
        <v/>
      </c>
      <c r="D168" s="277" t="str">
        <f>IF('1045Bd Stammdaten Mitarb.'!AF164="","",IF('1045Bd Stammdaten Mitarb.'!AF164*E168&gt;'1045Ad Antrag'!$B$28,'1045Ad Antrag'!$B$28/E168,'1045Bd Stammdaten Mitarb.'!AF164))</f>
        <v/>
      </c>
      <c r="E168" s="278" t="str">
        <f>IF('1045Bd Stammdaten Mitarb.'!M164="","",'1045Bd Stammdaten Mitarb.'!M164)</f>
        <v/>
      </c>
      <c r="F168" s="273" t="str">
        <f>IF('1045Bd Stammdaten Mitarb.'!N164="","",'1045Bd Stammdaten Mitarb.'!N164)</f>
        <v/>
      </c>
      <c r="G168" s="273" t="str">
        <f>IF('1045Bd Stammdaten Mitarb.'!O164="","",'1045Bd Stammdaten Mitarb.'!O164)</f>
        <v/>
      </c>
      <c r="H168" s="274" t="str">
        <f>IF('1045Bd Stammdaten Mitarb.'!P164="","",'1045Bd Stammdaten Mitarb.'!P164)</f>
        <v/>
      </c>
      <c r="I168" s="275" t="str">
        <f>IF('1045Bd Stammdaten Mitarb.'!Q164="","",'1045Bd Stammdaten Mitarb.'!Q164)</f>
        <v/>
      </c>
      <c r="J168" s="318" t="str">
        <f t="shared" si="32"/>
        <v/>
      </c>
      <c r="K168" s="278" t="str">
        <f t="shared" si="33"/>
        <v/>
      </c>
      <c r="L168" s="276" t="str">
        <f>IF('1045Bd Stammdaten Mitarb.'!R164="","",'1045Bd Stammdaten Mitarb.'!R164)</f>
        <v/>
      </c>
      <c r="M168" s="277" t="str">
        <f t="shared" si="34"/>
        <v/>
      </c>
      <c r="N168" s="319" t="str">
        <f t="shared" si="35"/>
        <v/>
      </c>
      <c r="O168" s="318" t="str">
        <f t="shared" si="36"/>
        <v/>
      </c>
      <c r="P168" s="278" t="str">
        <f t="shared" si="37"/>
        <v/>
      </c>
      <c r="Q168" s="276" t="str">
        <f t="shared" si="38"/>
        <v/>
      </c>
      <c r="R168" s="277" t="str">
        <f t="shared" si="39"/>
        <v/>
      </c>
      <c r="S168" s="278" t="str">
        <f>IF(N168="","",MAX((N168-AE168)*'1045Ad Antrag'!$B$30,0))</f>
        <v/>
      </c>
      <c r="T168" s="279" t="str">
        <f t="shared" si="40"/>
        <v/>
      </c>
      <c r="U168" s="187"/>
      <c r="V168" s="194">
        <f>'1045Bd Stammdaten Mitarb.'!L164</f>
        <v>0</v>
      </c>
      <c r="W168" s="194" t="str">
        <f>'1045Ed Abrechnung'!D168</f>
        <v/>
      </c>
      <c r="X168" s="187">
        <f>IF(AND('1045Bd Stammdaten Mitarb.'!P164="",'1045Bd Stammdaten Mitarb.'!Q164=""),0,'1045Bd Stammdaten Mitarb.'!P164-'1045Bd Stammdaten Mitarb.'!Q164)</f>
        <v>0</v>
      </c>
      <c r="Y168" s="187" t="str">
        <f>IF(OR($C168="",'1045Bd Stammdaten Mitarb.'!M164="",F168="",'1045Bd Stammdaten Mitarb.'!O164="",X168=""),"",'1045Bd Stammdaten Mitarb.'!M164-F168-'1045Bd Stammdaten Mitarb.'!O164-X168)</f>
        <v/>
      </c>
      <c r="Z168" s="150" t="str">
        <f>IF(K168="","",K168 - '1045Bd Stammdaten Mitarb.'!R164)</f>
        <v/>
      </c>
      <c r="AA168" s="150" t="str">
        <f t="shared" si="41"/>
        <v/>
      </c>
      <c r="AB168" s="150" t="str">
        <f t="shared" si="42"/>
        <v/>
      </c>
      <c r="AC168" s="150" t="str">
        <f t="shared" si="43"/>
        <v/>
      </c>
      <c r="AD168" s="150" t="str">
        <f>IF(OR($C168="",K168="",N168=""),"",MAX(O168+'1045Bd Stammdaten Mitarb.'!S164-N168,0))</f>
        <v/>
      </c>
      <c r="AE168" s="150">
        <f>'1045Bd Stammdaten Mitarb.'!S164</f>
        <v>0</v>
      </c>
      <c r="AF168" s="150" t="str">
        <f t="shared" si="44"/>
        <v/>
      </c>
      <c r="AG168" s="159">
        <f>IF('1045Bd Stammdaten Mitarb.'!M164="",0,1)</f>
        <v>0</v>
      </c>
      <c r="AH168" s="179">
        <f t="shared" si="45"/>
        <v>0</v>
      </c>
      <c r="AI168" s="150">
        <f>IF('1045Bd Stammdaten Mitarb.'!M164="",0,'1045Bd Stammdaten Mitarb.'!M164)</f>
        <v>0</v>
      </c>
      <c r="AJ168" s="150">
        <f>IF('1045Bd Stammdaten Mitarb.'!M164="",0,'1045Bd Stammdaten Mitarb.'!O164)</f>
        <v>0</v>
      </c>
      <c r="AK168" s="194">
        <f>IF('1045Bd Stammdaten Mitarb.'!U164&gt;0,AA168,0)</f>
        <v>0</v>
      </c>
      <c r="AL168" s="160">
        <f>IF('1045Bd Stammdaten Mitarb.'!U164&gt;0,'1045Bd Stammdaten Mitarb.'!S164,0)</f>
        <v>0</v>
      </c>
      <c r="AM168" s="150">
        <f>'1045Bd Stammdaten Mitarb.'!M164</f>
        <v>0</v>
      </c>
      <c r="AN168" s="150">
        <f>'1045Bd Stammdaten Mitarb.'!O164</f>
        <v>0</v>
      </c>
      <c r="AO168" s="150">
        <f t="shared" si="46"/>
        <v>0</v>
      </c>
    </row>
    <row r="169" spans="1:41" s="152" customFormat="1" ht="16.899999999999999" customHeight="1">
      <c r="A169" s="191" t="str">
        <f>IF('1045Bd Stammdaten Mitarb.'!A165="","",'1045Bd Stammdaten Mitarb.'!A165)</f>
        <v/>
      </c>
      <c r="B169" s="192" t="str">
        <f>IF('1045Bd Stammdaten Mitarb.'!B165="","",'1045Bd Stammdaten Mitarb.'!B165)</f>
        <v/>
      </c>
      <c r="C169" s="193" t="str">
        <f>IF('1045Bd Stammdaten Mitarb.'!C165="","",'1045Bd Stammdaten Mitarb.'!C165)</f>
        <v/>
      </c>
      <c r="D169" s="277" t="str">
        <f>IF('1045Bd Stammdaten Mitarb.'!AF165="","",IF('1045Bd Stammdaten Mitarb.'!AF165*E169&gt;'1045Ad Antrag'!$B$28,'1045Ad Antrag'!$B$28/E169,'1045Bd Stammdaten Mitarb.'!AF165))</f>
        <v/>
      </c>
      <c r="E169" s="278" t="str">
        <f>IF('1045Bd Stammdaten Mitarb.'!M165="","",'1045Bd Stammdaten Mitarb.'!M165)</f>
        <v/>
      </c>
      <c r="F169" s="273" t="str">
        <f>IF('1045Bd Stammdaten Mitarb.'!N165="","",'1045Bd Stammdaten Mitarb.'!N165)</f>
        <v/>
      </c>
      <c r="G169" s="273" t="str">
        <f>IF('1045Bd Stammdaten Mitarb.'!O165="","",'1045Bd Stammdaten Mitarb.'!O165)</f>
        <v/>
      </c>
      <c r="H169" s="274" t="str">
        <f>IF('1045Bd Stammdaten Mitarb.'!P165="","",'1045Bd Stammdaten Mitarb.'!P165)</f>
        <v/>
      </c>
      <c r="I169" s="275" t="str">
        <f>IF('1045Bd Stammdaten Mitarb.'!Q165="","",'1045Bd Stammdaten Mitarb.'!Q165)</f>
        <v/>
      </c>
      <c r="J169" s="318" t="str">
        <f t="shared" si="32"/>
        <v/>
      </c>
      <c r="K169" s="278" t="str">
        <f t="shared" si="33"/>
        <v/>
      </c>
      <c r="L169" s="276" t="str">
        <f>IF('1045Bd Stammdaten Mitarb.'!R165="","",'1045Bd Stammdaten Mitarb.'!R165)</f>
        <v/>
      </c>
      <c r="M169" s="277" t="str">
        <f t="shared" si="34"/>
        <v/>
      </c>
      <c r="N169" s="319" t="str">
        <f t="shared" si="35"/>
        <v/>
      </c>
      <c r="O169" s="318" t="str">
        <f t="shared" si="36"/>
        <v/>
      </c>
      <c r="P169" s="278" t="str">
        <f t="shared" si="37"/>
        <v/>
      </c>
      <c r="Q169" s="276" t="str">
        <f t="shared" si="38"/>
        <v/>
      </c>
      <c r="R169" s="277" t="str">
        <f t="shared" si="39"/>
        <v/>
      </c>
      <c r="S169" s="278" t="str">
        <f>IF(N169="","",MAX((N169-AE169)*'1045Ad Antrag'!$B$30,0))</f>
        <v/>
      </c>
      <c r="T169" s="279" t="str">
        <f t="shared" si="40"/>
        <v/>
      </c>
      <c r="U169" s="187"/>
      <c r="V169" s="194">
        <f>'1045Bd Stammdaten Mitarb.'!L165</f>
        <v>0</v>
      </c>
      <c r="W169" s="194" t="str">
        <f>'1045Ed Abrechnung'!D169</f>
        <v/>
      </c>
      <c r="X169" s="187">
        <f>IF(AND('1045Bd Stammdaten Mitarb.'!P165="",'1045Bd Stammdaten Mitarb.'!Q165=""),0,'1045Bd Stammdaten Mitarb.'!P165-'1045Bd Stammdaten Mitarb.'!Q165)</f>
        <v>0</v>
      </c>
      <c r="Y169" s="187" t="str">
        <f>IF(OR($C169="",'1045Bd Stammdaten Mitarb.'!M165="",F169="",'1045Bd Stammdaten Mitarb.'!O165="",X169=""),"",'1045Bd Stammdaten Mitarb.'!M165-F169-'1045Bd Stammdaten Mitarb.'!O165-X169)</f>
        <v/>
      </c>
      <c r="Z169" s="150" t="str">
        <f>IF(K169="","",K169 - '1045Bd Stammdaten Mitarb.'!R165)</f>
        <v/>
      </c>
      <c r="AA169" s="150" t="str">
        <f t="shared" si="41"/>
        <v/>
      </c>
      <c r="AB169" s="150" t="str">
        <f t="shared" si="42"/>
        <v/>
      </c>
      <c r="AC169" s="150" t="str">
        <f t="shared" si="43"/>
        <v/>
      </c>
      <c r="AD169" s="150" t="str">
        <f>IF(OR($C169="",K169="",N169=""),"",MAX(O169+'1045Bd Stammdaten Mitarb.'!S165-N169,0))</f>
        <v/>
      </c>
      <c r="AE169" s="150">
        <f>'1045Bd Stammdaten Mitarb.'!S165</f>
        <v>0</v>
      </c>
      <c r="AF169" s="150" t="str">
        <f t="shared" si="44"/>
        <v/>
      </c>
      <c r="AG169" s="159">
        <f>IF('1045Bd Stammdaten Mitarb.'!M165="",0,1)</f>
        <v>0</v>
      </c>
      <c r="AH169" s="179">
        <f t="shared" si="45"/>
        <v>0</v>
      </c>
      <c r="AI169" s="150">
        <f>IF('1045Bd Stammdaten Mitarb.'!M165="",0,'1045Bd Stammdaten Mitarb.'!M165)</f>
        <v>0</v>
      </c>
      <c r="AJ169" s="150">
        <f>IF('1045Bd Stammdaten Mitarb.'!M165="",0,'1045Bd Stammdaten Mitarb.'!O165)</f>
        <v>0</v>
      </c>
      <c r="AK169" s="194">
        <f>IF('1045Bd Stammdaten Mitarb.'!U165&gt;0,AA169,0)</f>
        <v>0</v>
      </c>
      <c r="AL169" s="160">
        <f>IF('1045Bd Stammdaten Mitarb.'!U165&gt;0,'1045Bd Stammdaten Mitarb.'!S165,0)</f>
        <v>0</v>
      </c>
      <c r="AM169" s="150">
        <f>'1045Bd Stammdaten Mitarb.'!M165</f>
        <v>0</v>
      </c>
      <c r="AN169" s="150">
        <f>'1045Bd Stammdaten Mitarb.'!O165</f>
        <v>0</v>
      </c>
      <c r="AO169" s="150">
        <f t="shared" si="46"/>
        <v>0</v>
      </c>
    </row>
    <row r="170" spans="1:41" s="152" customFormat="1" ht="16.899999999999999" customHeight="1">
      <c r="A170" s="191" t="str">
        <f>IF('1045Bd Stammdaten Mitarb.'!A166="","",'1045Bd Stammdaten Mitarb.'!A166)</f>
        <v/>
      </c>
      <c r="B170" s="192" t="str">
        <f>IF('1045Bd Stammdaten Mitarb.'!B166="","",'1045Bd Stammdaten Mitarb.'!B166)</f>
        <v/>
      </c>
      <c r="C170" s="193" t="str">
        <f>IF('1045Bd Stammdaten Mitarb.'!C166="","",'1045Bd Stammdaten Mitarb.'!C166)</f>
        <v/>
      </c>
      <c r="D170" s="277" t="str">
        <f>IF('1045Bd Stammdaten Mitarb.'!AF166="","",IF('1045Bd Stammdaten Mitarb.'!AF166*E170&gt;'1045Ad Antrag'!$B$28,'1045Ad Antrag'!$B$28/E170,'1045Bd Stammdaten Mitarb.'!AF166))</f>
        <v/>
      </c>
      <c r="E170" s="278" t="str">
        <f>IF('1045Bd Stammdaten Mitarb.'!M166="","",'1045Bd Stammdaten Mitarb.'!M166)</f>
        <v/>
      </c>
      <c r="F170" s="273" t="str">
        <f>IF('1045Bd Stammdaten Mitarb.'!N166="","",'1045Bd Stammdaten Mitarb.'!N166)</f>
        <v/>
      </c>
      <c r="G170" s="273" t="str">
        <f>IF('1045Bd Stammdaten Mitarb.'!O166="","",'1045Bd Stammdaten Mitarb.'!O166)</f>
        <v/>
      </c>
      <c r="H170" s="274" t="str">
        <f>IF('1045Bd Stammdaten Mitarb.'!P166="","",'1045Bd Stammdaten Mitarb.'!P166)</f>
        <v/>
      </c>
      <c r="I170" s="275" t="str">
        <f>IF('1045Bd Stammdaten Mitarb.'!Q166="","",'1045Bd Stammdaten Mitarb.'!Q166)</f>
        <v/>
      </c>
      <c r="J170" s="318" t="str">
        <f t="shared" si="32"/>
        <v/>
      </c>
      <c r="K170" s="278" t="str">
        <f t="shared" si="33"/>
        <v/>
      </c>
      <c r="L170" s="276" t="str">
        <f>IF('1045Bd Stammdaten Mitarb.'!R166="","",'1045Bd Stammdaten Mitarb.'!R166)</f>
        <v/>
      </c>
      <c r="M170" s="277" t="str">
        <f t="shared" si="34"/>
        <v/>
      </c>
      <c r="N170" s="319" t="str">
        <f t="shared" si="35"/>
        <v/>
      </c>
      <c r="O170" s="318" t="str">
        <f t="shared" si="36"/>
        <v/>
      </c>
      <c r="P170" s="278" t="str">
        <f t="shared" si="37"/>
        <v/>
      </c>
      <c r="Q170" s="276" t="str">
        <f t="shared" si="38"/>
        <v/>
      </c>
      <c r="R170" s="277" t="str">
        <f t="shared" si="39"/>
        <v/>
      </c>
      <c r="S170" s="278" t="str">
        <f>IF(N170="","",MAX((N170-AE170)*'1045Ad Antrag'!$B$30,0))</f>
        <v/>
      </c>
      <c r="T170" s="279" t="str">
        <f t="shared" si="40"/>
        <v/>
      </c>
      <c r="U170" s="187"/>
      <c r="V170" s="194">
        <f>'1045Bd Stammdaten Mitarb.'!L166</f>
        <v>0</v>
      </c>
      <c r="W170" s="194" t="str">
        <f>'1045Ed Abrechnung'!D170</f>
        <v/>
      </c>
      <c r="X170" s="187">
        <f>IF(AND('1045Bd Stammdaten Mitarb.'!P166="",'1045Bd Stammdaten Mitarb.'!Q166=""),0,'1045Bd Stammdaten Mitarb.'!P166-'1045Bd Stammdaten Mitarb.'!Q166)</f>
        <v>0</v>
      </c>
      <c r="Y170" s="187" t="str">
        <f>IF(OR($C170="",'1045Bd Stammdaten Mitarb.'!M166="",F170="",'1045Bd Stammdaten Mitarb.'!O166="",X170=""),"",'1045Bd Stammdaten Mitarb.'!M166-F170-'1045Bd Stammdaten Mitarb.'!O166-X170)</f>
        <v/>
      </c>
      <c r="Z170" s="150" t="str">
        <f>IF(K170="","",K170 - '1045Bd Stammdaten Mitarb.'!R166)</f>
        <v/>
      </c>
      <c r="AA170" s="150" t="str">
        <f t="shared" si="41"/>
        <v/>
      </c>
      <c r="AB170" s="150" t="str">
        <f t="shared" si="42"/>
        <v/>
      </c>
      <c r="AC170" s="150" t="str">
        <f t="shared" si="43"/>
        <v/>
      </c>
      <c r="AD170" s="150" t="str">
        <f>IF(OR($C170="",K170="",N170=""),"",MAX(O170+'1045Bd Stammdaten Mitarb.'!S166-N170,0))</f>
        <v/>
      </c>
      <c r="AE170" s="150">
        <f>'1045Bd Stammdaten Mitarb.'!S166</f>
        <v>0</v>
      </c>
      <c r="AF170" s="150" t="str">
        <f t="shared" si="44"/>
        <v/>
      </c>
      <c r="AG170" s="159">
        <f>IF('1045Bd Stammdaten Mitarb.'!M166="",0,1)</f>
        <v>0</v>
      </c>
      <c r="AH170" s="179">
        <f t="shared" si="45"/>
        <v>0</v>
      </c>
      <c r="AI170" s="150">
        <f>IF('1045Bd Stammdaten Mitarb.'!M166="",0,'1045Bd Stammdaten Mitarb.'!M166)</f>
        <v>0</v>
      </c>
      <c r="AJ170" s="150">
        <f>IF('1045Bd Stammdaten Mitarb.'!M166="",0,'1045Bd Stammdaten Mitarb.'!O166)</f>
        <v>0</v>
      </c>
      <c r="AK170" s="194">
        <f>IF('1045Bd Stammdaten Mitarb.'!U166&gt;0,AA170,0)</f>
        <v>0</v>
      </c>
      <c r="AL170" s="160">
        <f>IF('1045Bd Stammdaten Mitarb.'!U166&gt;0,'1045Bd Stammdaten Mitarb.'!S166,0)</f>
        <v>0</v>
      </c>
      <c r="AM170" s="150">
        <f>'1045Bd Stammdaten Mitarb.'!M166</f>
        <v>0</v>
      </c>
      <c r="AN170" s="150">
        <f>'1045Bd Stammdaten Mitarb.'!O166</f>
        <v>0</v>
      </c>
      <c r="AO170" s="150">
        <f t="shared" si="46"/>
        <v>0</v>
      </c>
    </row>
    <row r="171" spans="1:41" s="152" customFormat="1" ht="16.899999999999999" customHeight="1">
      <c r="A171" s="191" t="str">
        <f>IF('1045Bd Stammdaten Mitarb.'!A167="","",'1045Bd Stammdaten Mitarb.'!A167)</f>
        <v/>
      </c>
      <c r="B171" s="192" t="str">
        <f>IF('1045Bd Stammdaten Mitarb.'!B167="","",'1045Bd Stammdaten Mitarb.'!B167)</f>
        <v/>
      </c>
      <c r="C171" s="193" t="str">
        <f>IF('1045Bd Stammdaten Mitarb.'!C167="","",'1045Bd Stammdaten Mitarb.'!C167)</f>
        <v/>
      </c>
      <c r="D171" s="277" t="str">
        <f>IF('1045Bd Stammdaten Mitarb.'!AF167="","",IF('1045Bd Stammdaten Mitarb.'!AF167*E171&gt;'1045Ad Antrag'!$B$28,'1045Ad Antrag'!$B$28/E171,'1045Bd Stammdaten Mitarb.'!AF167))</f>
        <v/>
      </c>
      <c r="E171" s="278" t="str">
        <f>IF('1045Bd Stammdaten Mitarb.'!M167="","",'1045Bd Stammdaten Mitarb.'!M167)</f>
        <v/>
      </c>
      <c r="F171" s="273" t="str">
        <f>IF('1045Bd Stammdaten Mitarb.'!N167="","",'1045Bd Stammdaten Mitarb.'!N167)</f>
        <v/>
      </c>
      <c r="G171" s="273" t="str">
        <f>IF('1045Bd Stammdaten Mitarb.'!O167="","",'1045Bd Stammdaten Mitarb.'!O167)</f>
        <v/>
      </c>
      <c r="H171" s="274" t="str">
        <f>IF('1045Bd Stammdaten Mitarb.'!P167="","",'1045Bd Stammdaten Mitarb.'!P167)</f>
        <v/>
      </c>
      <c r="I171" s="275" t="str">
        <f>IF('1045Bd Stammdaten Mitarb.'!Q167="","",'1045Bd Stammdaten Mitarb.'!Q167)</f>
        <v/>
      </c>
      <c r="J171" s="318" t="str">
        <f t="shared" si="32"/>
        <v/>
      </c>
      <c r="K171" s="278" t="str">
        <f t="shared" si="33"/>
        <v/>
      </c>
      <c r="L171" s="276" t="str">
        <f>IF('1045Bd Stammdaten Mitarb.'!R167="","",'1045Bd Stammdaten Mitarb.'!R167)</f>
        <v/>
      </c>
      <c r="M171" s="277" t="str">
        <f t="shared" si="34"/>
        <v/>
      </c>
      <c r="N171" s="319" t="str">
        <f t="shared" si="35"/>
        <v/>
      </c>
      <c r="O171" s="318" t="str">
        <f t="shared" si="36"/>
        <v/>
      </c>
      <c r="P171" s="278" t="str">
        <f t="shared" si="37"/>
        <v/>
      </c>
      <c r="Q171" s="276" t="str">
        <f t="shared" si="38"/>
        <v/>
      </c>
      <c r="R171" s="277" t="str">
        <f t="shared" si="39"/>
        <v/>
      </c>
      <c r="S171" s="278" t="str">
        <f>IF(N171="","",MAX((N171-AE171)*'1045Ad Antrag'!$B$30,0))</f>
        <v/>
      </c>
      <c r="T171" s="279" t="str">
        <f t="shared" si="40"/>
        <v/>
      </c>
      <c r="U171" s="187"/>
      <c r="V171" s="194">
        <f>'1045Bd Stammdaten Mitarb.'!L167</f>
        <v>0</v>
      </c>
      <c r="W171" s="194" t="str">
        <f>'1045Ed Abrechnung'!D171</f>
        <v/>
      </c>
      <c r="X171" s="187">
        <f>IF(AND('1045Bd Stammdaten Mitarb.'!P167="",'1045Bd Stammdaten Mitarb.'!Q167=""),0,'1045Bd Stammdaten Mitarb.'!P167-'1045Bd Stammdaten Mitarb.'!Q167)</f>
        <v>0</v>
      </c>
      <c r="Y171" s="187" t="str">
        <f>IF(OR($C171="",'1045Bd Stammdaten Mitarb.'!M167="",F171="",'1045Bd Stammdaten Mitarb.'!O167="",X171=""),"",'1045Bd Stammdaten Mitarb.'!M167-F171-'1045Bd Stammdaten Mitarb.'!O167-X171)</f>
        <v/>
      </c>
      <c r="Z171" s="150" t="str">
        <f>IF(K171="","",K171 - '1045Bd Stammdaten Mitarb.'!R167)</f>
        <v/>
      </c>
      <c r="AA171" s="150" t="str">
        <f t="shared" si="41"/>
        <v/>
      </c>
      <c r="AB171" s="150" t="str">
        <f t="shared" si="42"/>
        <v/>
      </c>
      <c r="AC171" s="150" t="str">
        <f t="shared" si="43"/>
        <v/>
      </c>
      <c r="AD171" s="150" t="str">
        <f>IF(OR($C171="",K171="",N171=""),"",MAX(O171+'1045Bd Stammdaten Mitarb.'!S167-N171,0))</f>
        <v/>
      </c>
      <c r="AE171" s="150">
        <f>'1045Bd Stammdaten Mitarb.'!S167</f>
        <v>0</v>
      </c>
      <c r="AF171" s="150" t="str">
        <f t="shared" si="44"/>
        <v/>
      </c>
      <c r="AG171" s="159">
        <f>IF('1045Bd Stammdaten Mitarb.'!M167="",0,1)</f>
        <v>0</v>
      </c>
      <c r="AH171" s="179">
        <f t="shared" si="45"/>
        <v>0</v>
      </c>
      <c r="AI171" s="150">
        <f>IF('1045Bd Stammdaten Mitarb.'!M167="",0,'1045Bd Stammdaten Mitarb.'!M167)</f>
        <v>0</v>
      </c>
      <c r="AJ171" s="150">
        <f>IF('1045Bd Stammdaten Mitarb.'!M167="",0,'1045Bd Stammdaten Mitarb.'!O167)</f>
        <v>0</v>
      </c>
      <c r="AK171" s="194">
        <f>IF('1045Bd Stammdaten Mitarb.'!U167&gt;0,AA171,0)</f>
        <v>0</v>
      </c>
      <c r="AL171" s="160">
        <f>IF('1045Bd Stammdaten Mitarb.'!U167&gt;0,'1045Bd Stammdaten Mitarb.'!S167,0)</f>
        <v>0</v>
      </c>
      <c r="AM171" s="150">
        <f>'1045Bd Stammdaten Mitarb.'!M167</f>
        <v>0</v>
      </c>
      <c r="AN171" s="150">
        <f>'1045Bd Stammdaten Mitarb.'!O167</f>
        <v>0</v>
      </c>
      <c r="AO171" s="150">
        <f t="shared" si="46"/>
        <v>0</v>
      </c>
    </row>
    <row r="172" spans="1:41" s="152" customFormat="1" ht="16.899999999999999" customHeight="1">
      <c r="A172" s="191" t="str">
        <f>IF('1045Bd Stammdaten Mitarb.'!A168="","",'1045Bd Stammdaten Mitarb.'!A168)</f>
        <v/>
      </c>
      <c r="B172" s="192" t="str">
        <f>IF('1045Bd Stammdaten Mitarb.'!B168="","",'1045Bd Stammdaten Mitarb.'!B168)</f>
        <v/>
      </c>
      <c r="C172" s="193" t="str">
        <f>IF('1045Bd Stammdaten Mitarb.'!C168="","",'1045Bd Stammdaten Mitarb.'!C168)</f>
        <v/>
      </c>
      <c r="D172" s="277" t="str">
        <f>IF('1045Bd Stammdaten Mitarb.'!AF168="","",IF('1045Bd Stammdaten Mitarb.'!AF168*E172&gt;'1045Ad Antrag'!$B$28,'1045Ad Antrag'!$B$28/E172,'1045Bd Stammdaten Mitarb.'!AF168))</f>
        <v/>
      </c>
      <c r="E172" s="278" t="str">
        <f>IF('1045Bd Stammdaten Mitarb.'!M168="","",'1045Bd Stammdaten Mitarb.'!M168)</f>
        <v/>
      </c>
      <c r="F172" s="273" t="str">
        <f>IF('1045Bd Stammdaten Mitarb.'!N168="","",'1045Bd Stammdaten Mitarb.'!N168)</f>
        <v/>
      </c>
      <c r="G172" s="273" t="str">
        <f>IF('1045Bd Stammdaten Mitarb.'!O168="","",'1045Bd Stammdaten Mitarb.'!O168)</f>
        <v/>
      </c>
      <c r="H172" s="274" t="str">
        <f>IF('1045Bd Stammdaten Mitarb.'!P168="","",'1045Bd Stammdaten Mitarb.'!P168)</f>
        <v/>
      </c>
      <c r="I172" s="275" t="str">
        <f>IF('1045Bd Stammdaten Mitarb.'!Q168="","",'1045Bd Stammdaten Mitarb.'!Q168)</f>
        <v/>
      </c>
      <c r="J172" s="318" t="str">
        <f t="shared" si="32"/>
        <v/>
      </c>
      <c r="K172" s="278" t="str">
        <f t="shared" si="33"/>
        <v/>
      </c>
      <c r="L172" s="276" t="str">
        <f>IF('1045Bd Stammdaten Mitarb.'!R168="","",'1045Bd Stammdaten Mitarb.'!R168)</f>
        <v/>
      </c>
      <c r="M172" s="277" t="str">
        <f t="shared" si="34"/>
        <v/>
      </c>
      <c r="N172" s="319" t="str">
        <f t="shared" si="35"/>
        <v/>
      </c>
      <c r="O172" s="318" t="str">
        <f t="shared" si="36"/>
        <v/>
      </c>
      <c r="P172" s="278" t="str">
        <f t="shared" si="37"/>
        <v/>
      </c>
      <c r="Q172" s="276" t="str">
        <f t="shared" si="38"/>
        <v/>
      </c>
      <c r="R172" s="277" t="str">
        <f t="shared" si="39"/>
        <v/>
      </c>
      <c r="S172" s="278" t="str">
        <f>IF(N172="","",MAX((N172-AE172)*'1045Ad Antrag'!$B$30,0))</f>
        <v/>
      </c>
      <c r="T172" s="279" t="str">
        <f t="shared" si="40"/>
        <v/>
      </c>
      <c r="U172" s="187"/>
      <c r="V172" s="194">
        <f>'1045Bd Stammdaten Mitarb.'!L168</f>
        <v>0</v>
      </c>
      <c r="W172" s="194" t="str">
        <f>'1045Ed Abrechnung'!D172</f>
        <v/>
      </c>
      <c r="X172" s="187">
        <f>IF(AND('1045Bd Stammdaten Mitarb.'!P168="",'1045Bd Stammdaten Mitarb.'!Q168=""),0,'1045Bd Stammdaten Mitarb.'!P168-'1045Bd Stammdaten Mitarb.'!Q168)</f>
        <v>0</v>
      </c>
      <c r="Y172" s="187" t="str">
        <f>IF(OR($C172="",'1045Bd Stammdaten Mitarb.'!M168="",F172="",'1045Bd Stammdaten Mitarb.'!O168="",X172=""),"",'1045Bd Stammdaten Mitarb.'!M168-F172-'1045Bd Stammdaten Mitarb.'!O168-X172)</f>
        <v/>
      </c>
      <c r="Z172" s="150" t="str">
        <f>IF(K172="","",K172 - '1045Bd Stammdaten Mitarb.'!R168)</f>
        <v/>
      </c>
      <c r="AA172" s="150" t="str">
        <f t="shared" si="41"/>
        <v/>
      </c>
      <c r="AB172" s="150" t="str">
        <f t="shared" si="42"/>
        <v/>
      </c>
      <c r="AC172" s="150" t="str">
        <f t="shared" si="43"/>
        <v/>
      </c>
      <c r="AD172" s="150" t="str">
        <f>IF(OR($C172="",K172="",N172=""),"",MAX(O172+'1045Bd Stammdaten Mitarb.'!S168-N172,0))</f>
        <v/>
      </c>
      <c r="AE172" s="150">
        <f>'1045Bd Stammdaten Mitarb.'!S168</f>
        <v>0</v>
      </c>
      <c r="AF172" s="150" t="str">
        <f t="shared" si="44"/>
        <v/>
      </c>
      <c r="AG172" s="159">
        <f>IF('1045Bd Stammdaten Mitarb.'!M168="",0,1)</f>
        <v>0</v>
      </c>
      <c r="AH172" s="179">
        <f t="shared" si="45"/>
        <v>0</v>
      </c>
      <c r="AI172" s="150">
        <f>IF('1045Bd Stammdaten Mitarb.'!M168="",0,'1045Bd Stammdaten Mitarb.'!M168)</f>
        <v>0</v>
      </c>
      <c r="AJ172" s="150">
        <f>IF('1045Bd Stammdaten Mitarb.'!M168="",0,'1045Bd Stammdaten Mitarb.'!O168)</f>
        <v>0</v>
      </c>
      <c r="AK172" s="194">
        <f>IF('1045Bd Stammdaten Mitarb.'!U168&gt;0,AA172,0)</f>
        <v>0</v>
      </c>
      <c r="AL172" s="160">
        <f>IF('1045Bd Stammdaten Mitarb.'!U168&gt;0,'1045Bd Stammdaten Mitarb.'!S168,0)</f>
        <v>0</v>
      </c>
      <c r="AM172" s="150">
        <f>'1045Bd Stammdaten Mitarb.'!M168</f>
        <v>0</v>
      </c>
      <c r="AN172" s="150">
        <f>'1045Bd Stammdaten Mitarb.'!O168</f>
        <v>0</v>
      </c>
      <c r="AO172" s="150">
        <f t="shared" si="46"/>
        <v>0</v>
      </c>
    </row>
    <row r="173" spans="1:41" s="152" customFormat="1" ht="16.899999999999999" customHeight="1">
      <c r="A173" s="191" t="str">
        <f>IF('1045Bd Stammdaten Mitarb.'!A169="","",'1045Bd Stammdaten Mitarb.'!A169)</f>
        <v/>
      </c>
      <c r="B173" s="192" t="str">
        <f>IF('1045Bd Stammdaten Mitarb.'!B169="","",'1045Bd Stammdaten Mitarb.'!B169)</f>
        <v/>
      </c>
      <c r="C173" s="193" t="str">
        <f>IF('1045Bd Stammdaten Mitarb.'!C169="","",'1045Bd Stammdaten Mitarb.'!C169)</f>
        <v/>
      </c>
      <c r="D173" s="277" t="str">
        <f>IF('1045Bd Stammdaten Mitarb.'!AF169="","",IF('1045Bd Stammdaten Mitarb.'!AF169*E173&gt;'1045Ad Antrag'!$B$28,'1045Ad Antrag'!$B$28/E173,'1045Bd Stammdaten Mitarb.'!AF169))</f>
        <v/>
      </c>
      <c r="E173" s="278" t="str">
        <f>IF('1045Bd Stammdaten Mitarb.'!M169="","",'1045Bd Stammdaten Mitarb.'!M169)</f>
        <v/>
      </c>
      <c r="F173" s="273" t="str">
        <f>IF('1045Bd Stammdaten Mitarb.'!N169="","",'1045Bd Stammdaten Mitarb.'!N169)</f>
        <v/>
      </c>
      <c r="G173" s="273" t="str">
        <f>IF('1045Bd Stammdaten Mitarb.'!O169="","",'1045Bd Stammdaten Mitarb.'!O169)</f>
        <v/>
      </c>
      <c r="H173" s="274" t="str">
        <f>IF('1045Bd Stammdaten Mitarb.'!P169="","",'1045Bd Stammdaten Mitarb.'!P169)</f>
        <v/>
      </c>
      <c r="I173" s="275" t="str">
        <f>IF('1045Bd Stammdaten Mitarb.'!Q169="","",'1045Bd Stammdaten Mitarb.'!Q169)</f>
        <v/>
      </c>
      <c r="J173" s="318" t="str">
        <f t="shared" si="32"/>
        <v/>
      </c>
      <c r="K173" s="278" t="str">
        <f t="shared" si="33"/>
        <v/>
      </c>
      <c r="L173" s="276" t="str">
        <f>IF('1045Bd Stammdaten Mitarb.'!R169="","",'1045Bd Stammdaten Mitarb.'!R169)</f>
        <v/>
      </c>
      <c r="M173" s="277" t="str">
        <f t="shared" si="34"/>
        <v/>
      </c>
      <c r="N173" s="319" t="str">
        <f t="shared" si="35"/>
        <v/>
      </c>
      <c r="O173" s="318" t="str">
        <f t="shared" si="36"/>
        <v/>
      </c>
      <c r="P173" s="278" t="str">
        <f t="shared" si="37"/>
        <v/>
      </c>
      <c r="Q173" s="276" t="str">
        <f t="shared" si="38"/>
        <v/>
      </c>
      <c r="R173" s="277" t="str">
        <f t="shared" si="39"/>
        <v/>
      </c>
      <c r="S173" s="278" t="str">
        <f>IF(N173="","",MAX((N173-AE173)*'1045Ad Antrag'!$B$30,0))</f>
        <v/>
      </c>
      <c r="T173" s="279" t="str">
        <f t="shared" si="40"/>
        <v/>
      </c>
      <c r="U173" s="187"/>
      <c r="V173" s="194">
        <f>'1045Bd Stammdaten Mitarb.'!L169</f>
        <v>0</v>
      </c>
      <c r="W173" s="194" t="str">
        <f>'1045Ed Abrechnung'!D173</f>
        <v/>
      </c>
      <c r="X173" s="187">
        <f>IF(AND('1045Bd Stammdaten Mitarb.'!P169="",'1045Bd Stammdaten Mitarb.'!Q169=""),0,'1045Bd Stammdaten Mitarb.'!P169-'1045Bd Stammdaten Mitarb.'!Q169)</f>
        <v>0</v>
      </c>
      <c r="Y173" s="187" t="str">
        <f>IF(OR($C173="",'1045Bd Stammdaten Mitarb.'!M169="",F173="",'1045Bd Stammdaten Mitarb.'!O169="",X173=""),"",'1045Bd Stammdaten Mitarb.'!M169-F173-'1045Bd Stammdaten Mitarb.'!O169-X173)</f>
        <v/>
      </c>
      <c r="Z173" s="150" t="str">
        <f>IF(K173="","",K173 - '1045Bd Stammdaten Mitarb.'!R169)</f>
        <v/>
      </c>
      <c r="AA173" s="150" t="str">
        <f t="shared" si="41"/>
        <v/>
      </c>
      <c r="AB173" s="150" t="str">
        <f t="shared" si="42"/>
        <v/>
      </c>
      <c r="AC173" s="150" t="str">
        <f t="shared" si="43"/>
        <v/>
      </c>
      <c r="AD173" s="150" t="str">
        <f>IF(OR($C173="",K173="",N173=""),"",MAX(O173+'1045Bd Stammdaten Mitarb.'!S169-N173,0))</f>
        <v/>
      </c>
      <c r="AE173" s="150">
        <f>'1045Bd Stammdaten Mitarb.'!S169</f>
        <v>0</v>
      </c>
      <c r="AF173" s="150" t="str">
        <f t="shared" si="44"/>
        <v/>
      </c>
      <c r="AG173" s="159">
        <f>IF('1045Bd Stammdaten Mitarb.'!M169="",0,1)</f>
        <v>0</v>
      </c>
      <c r="AH173" s="179">
        <f t="shared" si="45"/>
        <v>0</v>
      </c>
      <c r="AI173" s="150">
        <f>IF('1045Bd Stammdaten Mitarb.'!M169="",0,'1045Bd Stammdaten Mitarb.'!M169)</f>
        <v>0</v>
      </c>
      <c r="AJ173" s="150">
        <f>IF('1045Bd Stammdaten Mitarb.'!M169="",0,'1045Bd Stammdaten Mitarb.'!O169)</f>
        <v>0</v>
      </c>
      <c r="AK173" s="194">
        <f>IF('1045Bd Stammdaten Mitarb.'!U169&gt;0,AA173,0)</f>
        <v>0</v>
      </c>
      <c r="AL173" s="160">
        <f>IF('1045Bd Stammdaten Mitarb.'!U169&gt;0,'1045Bd Stammdaten Mitarb.'!S169,0)</f>
        <v>0</v>
      </c>
      <c r="AM173" s="150">
        <f>'1045Bd Stammdaten Mitarb.'!M169</f>
        <v>0</v>
      </c>
      <c r="AN173" s="150">
        <f>'1045Bd Stammdaten Mitarb.'!O169</f>
        <v>0</v>
      </c>
      <c r="AO173" s="150">
        <f t="shared" si="46"/>
        <v>0</v>
      </c>
    </row>
    <row r="174" spans="1:41" s="152" customFormat="1" ht="16.899999999999999" customHeight="1">
      <c r="A174" s="191" t="str">
        <f>IF('1045Bd Stammdaten Mitarb.'!A170="","",'1045Bd Stammdaten Mitarb.'!A170)</f>
        <v/>
      </c>
      <c r="B174" s="192" t="str">
        <f>IF('1045Bd Stammdaten Mitarb.'!B170="","",'1045Bd Stammdaten Mitarb.'!B170)</f>
        <v/>
      </c>
      <c r="C174" s="193" t="str">
        <f>IF('1045Bd Stammdaten Mitarb.'!C170="","",'1045Bd Stammdaten Mitarb.'!C170)</f>
        <v/>
      </c>
      <c r="D174" s="277" t="str">
        <f>IF('1045Bd Stammdaten Mitarb.'!AF170="","",IF('1045Bd Stammdaten Mitarb.'!AF170*E174&gt;'1045Ad Antrag'!$B$28,'1045Ad Antrag'!$B$28/E174,'1045Bd Stammdaten Mitarb.'!AF170))</f>
        <v/>
      </c>
      <c r="E174" s="278" t="str">
        <f>IF('1045Bd Stammdaten Mitarb.'!M170="","",'1045Bd Stammdaten Mitarb.'!M170)</f>
        <v/>
      </c>
      <c r="F174" s="273" t="str">
        <f>IF('1045Bd Stammdaten Mitarb.'!N170="","",'1045Bd Stammdaten Mitarb.'!N170)</f>
        <v/>
      </c>
      <c r="G174" s="273" t="str">
        <f>IF('1045Bd Stammdaten Mitarb.'!O170="","",'1045Bd Stammdaten Mitarb.'!O170)</f>
        <v/>
      </c>
      <c r="H174" s="274" t="str">
        <f>IF('1045Bd Stammdaten Mitarb.'!P170="","",'1045Bd Stammdaten Mitarb.'!P170)</f>
        <v/>
      </c>
      <c r="I174" s="275" t="str">
        <f>IF('1045Bd Stammdaten Mitarb.'!Q170="","",'1045Bd Stammdaten Mitarb.'!Q170)</f>
        <v/>
      </c>
      <c r="J174" s="318" t="str">
        <f t="shared" si="32"/>
        <v/>
      </c>
      <c r="K174" s="278" t="str">
        <f t="shared" si="33"/>
        <v/>
      </c>
      <c r="L174" s="276" t="str">
        <f>IF('1045Bd Stammdaten Mitarb.'!R170="","",'1045Bd Stammdaten Mitarb.'!R170)</f>
        <v/>
      </c>
      <c r="M174" s="277" t="str">
        <f t="shared" si="34"/>
        <v/>
      </c>
      <c r="N174" s="319" t="str">
        <f t="shared" si="35"/>
        <v/>
      </c>
      <c r="O174" s="318" t="str">
        <f t="shared" si="36"/>
        <v/>
      </c>
      <c r="P174" s="278" t="str">
        <f t="shared" si="37"/>
        <v/>
      </c>
      <c r="Q174" s="276" t="str">
        <f t="shared" si="38"/>
        <v/>
      </c>
      <c r="R174" s="277" t="str">
        <f t="shared" si="39"/>
        <v/>
      </c>
      <c r="S174" s="278" t="str">
        <f>IF(N174="","",MAX((N174-AE174)*'1045Ad Antrag'!$B$30,0))</f>
        <v/>
      </c>
      <c r="T174" s="279" t="str">
        <f t="shared" si="40"/>
        <v/>
      </c>
      <c r="U174" s="187"/>
      <c r="V174" s="194">
        <f>'1045Bd Stammdaten Mitarb.'!L170</f>
        <v>0</v>
      </c>
      <c r="W174" s="194" t="str">
        <f>'1045Ed Abrechnung'!D174</f>
        <v/>
      </c>
      <c r="X174" s="187">
        <f>IF(AND('1045Bd Stammdaten Mitarb.'!P170="",'1045Bd Stammdaten Mitarb.'!Q170=""),0,'1045Bd Stammdaten Mitarb.'!P170-'1045Bd Stammdaten Mitarb.'!Q170)</f>
        <v>0</v>
      </c>
      <c r="Y174" s="187" t="str">
        <f>IF(OR($C174="",'1045Bd Stammdaten Mitarb.'!M170="",F174="",'1045Bd Stammdaten Mitarb.'!O170="",X174=""),"",'1045Bd Stammdaten Mitarb.'!M170-F174-'1045Bd Stammdaten Mitarb.'!O170-X174)</f>
        <v/>
      </c>
      <c r="Z174" s="150" t="str">
        <f>IF(K174="","",K174 - '1045Bd Stammdaten Mitarb.'!R170)</f>
        <v/>
      </c>
      <c r="AA174" s="150" t="str">
        <f t="shared" si="41"/>
        <v/>
      </c>
      <c r="AB174" s="150" t="str">
        <f t="shared" si="42"/>
        <v/>
      </c>
      <c r="AC174" s="150" t="str">
        <f t="shared" si="43"/>
        <v/>
      </c>
      <c r="AD174" s="150" t="str">
        <f>IF(OR($C174="",K174="",N174=""),"",MAX(O174+'1045Bd Stammdaten Mitarb.'!S170-N174,0))</f>
        <v/>
      </c>
      <c r="AE174" s="150">
        <f>'1045Bd Stammdaten Mitarb.'!S170</f>
        <v>0</v>
      </c>
      <c r="AF174" s="150" t="str">
        <f t="shared" si="44"/>
        <v/>
      </c>
      <c r="AG174" s="159">
        <f>IF('1045Bd Stammdaten Mitarb.'!M170="",0,1)</f>
        <v>0</v>
      </c>
      <c r="AH174" s="179">
        <f t="shared" si="45"/>
        <v>0</v>
      </c>
      <c r="AI174" s="150">
        <f>IF('1045Bd Stammdaten Mitarb.'!M170="",0,'1045Bd Stammdaten Mitarb.'!M170)</f>
        <v>0</v>
      </c>
      <c r="AJ174" s="150">
        <f>IF('1045Bd Stammdaten Mitarb.'!M170="",0,'1045Bd Stammdaten Mitarb.'!O170)</f>
        <v>0</v>
      </c>
      <c r="AK174" s="194">
        <f>IF('1045Bd Stammdaten Mitarb.'!U170&gt;0,AA174,0)</f>
        <v>0</v>
      </c>
      <c r="AL174" s="160">
        <f>IF('1045Bd Stammdaten Mitarb.'!U170&gt;0,'1045Bd Stammdaten Mitarb.'!S170,0)</f>
        <v>0</v>
      </c>
      <c r="AM174" s="150">
        <f>'1045Bd Stammdaten Mitarb.'!M170</f>
        <v>0</v>
      </c>
      <c r="AN174" s="150">
        <f>'1045Bd Stammdaten Mitarb.'!O170</f>
        <v>0</v>
      </c>
      <c r="AO174" s="150">
        <f t="shared" si="46"/>
        <v>0</v>
      </c>
    </row>
    <row r="175" spans="1:41" s="152" customFormat="1" ht="16.899999999999999" customHeight="1">
      <c r="A175" s="191" t="str">
        <f>IF('1045Bd Stammdaten Mitarb.'!A171="","",'1045Bd Stammdaten Mitarb.'!A171)</f>
        <v/>
      </c>
      <c r="B175" s="192" t="str">
        <f>IF('1045Bd Stammdaten Mitarb.'!B171="","",'1045Bd Stammdaten Mitarb.'!B171)</f>
        <v/>
      </c>
      <c r="C175" s="193" t="str">
        <f>IF('1045Bd Stammdaten Mitarb.'!C171="","",'1045Bd Stammdaten Mitarb.'!C171)</f>
        <v/>
      </c>
      <c r="D175" s="277" t="str">
        <f>IF('1045Bd Stammdaten Mitarb.'!AF171="","",IF('1045Bd Stammdaten Mitarb.'!AF171*E175&gt;'1045Ad Antrag'!$B$28,'1045Ad Antrag'!$B$28/E175,'1045Bd Stammdaten Mitarb.'!AF171))</f>
        <v/>
      </c>
      <c r="E175" s="278" t="str">
        <f>IF('1045Bd Stammdaten Mitarb.'!M171="","",'1045Bd Stammdaten Mitarb.'!M171)</f>
        <v/>
      </c>
      <c r="F175" s="273" t="str">
        <f>IF('1045Bd Stammdaten Mitarb.'!N171="","",'1045Bd Stammdaten Mitarb.'!N171)</f>
        <v/>
      </c>
      <c r="G175" s="273" t="str">
        <f>IF('1045Bd Stammdaten Mitarb.'!O171="","",'1045Bd Stammdaten Mitarb.'!O171)</f>
        <v/>
      </c>
      <c r="H175" s="274" t="str">
        <f>IF('1045Bd Stammdaten Mitarb.'!P171="","",'1045Bd Stammdaten Mitarb.'!P171)</f>
        <v/>
      </c>
      <c r="I175" s="275" t="str">
        <f>IF('1045Bd Stammdaten Mitarb.'!Q171="","",'1045Bd Stammdaten Mitarb.'!Q171)</f>
        <v/>
      </c>
      <c r="J175" s="318" t="str">
        <f t="shared" si="32"/>
        <v/>
      </c>
      <c r="K175" s="278" t="str">
        <f t="shared" si="33"/>
        <v/>
      </c>
      <c r="L175" s="276" t="str">
        <f>IF('1045Bd Stammdaten Mitarb.'!R171="","",'1045Bd Stammdaten Mitarb.'!R171)</f>
        <v/>
      </c>
      <c r="M175" s="277" t="str">
        <f t="shared" si="34"/>
        <v/>
      </c>
      <c r="N175" s="319" t="str">
        <f t="shared" si="35"/>
        <v/>
      </c>
      <c r="O175" s="318" t="str">
        <f t="shared" si="36"/>
        <v/>
      </c>
      <c r="P175" s="278" t="str">
        <f t="shared" si="37"/>
        <v/>
      </c>
      <c r="Q175" s="276" t="str">
        <f t="shared" si="38"/>
        <v/>
      </c>
      <c r="R175" s="277" t="str">
        <f t="shared" si="39"/>
        <v/>
      </c>
      <c r="S175" s="278" t="str">
        <f>IF(N175="","",MAX((N175-AE175)*'1045Ad Antrag'!$B$30,0))</f>
        <v/>
      </c>
      <c r="T175" s="279" t="str">
        <f t="shared" si="40"/>
        <v/>
      </c>
      <c r="U175" s="187"/>
      <c r="V175" s="194">
        <f>'1045Bd Stammdaten Mitarb.'!L171</f>
        <v>0</v>
      </c>
      <c r="W175" s="194" t="str">
        <f>'1045Ed Abrechnung'!D175</f>
        <v/>
      </c>
      <c r="X175" s="187">
        <f>IF(AND('1045Bd Stammdaten Mitarb.'!P171="",'1045Bd Stammdaten Mitarb.'!Q171=""),0,'1045Bd Stammdaten Mitarb.'!P171-'1045Bd Stammdaten Mitarb.'!Q171)</f>
        <v>0</v>
      </c>
      <c r="Y175" s="187" t="str">
        <f>IF(OR($C175="",'1045Bd Stammdaten Mitarb.'!M171="",F175="",'1045Bd Stammdaten Mitarb.'!O171="",X175=""),"",'1045Bd Stammdaten Mitarb.'!M171-F175-'1045Bd Stammdaten Mitarb.'!O171-X175)</f>
        <v/>
      </c>
      <c r="Z175" s="150" t="str">
        <f>IF(K175="","",K175 - '1045Bd Stammdaten Mitarb.'!R171)</f>
        <v/>
      </c>
      <c r="AA175" s="150" t="str">
        <f t="shared" si="41"/>
        <v/>
      </c>
      <c r="AB175" s="150" t="str">
        <f t="shared" si="42"/>
        <v/>
      </c>
      <c r="AC175" s="150" t="str">
        <f t="shared" si="43"/>
        <v/>
      </c>
      <c r="AD175" s="150" t="str">
        <f>IF(OR($C175="",K175="",N175=""),"",MAX(O175+'1045Bd Stammdaten Mitarb.'!S171-N175,0))</f>
        <v/>
      </c>
      <c r="AE175" s="150">
        <f>'1045Bd Stammdaten Mitarb.'!S171</f>
        <v>0</v>
      </c>
      <c r="AF175" s="150" t="str">
        <f t="shared" si="44"/>
        <v/>
      </c>
      <c r="AG175" s="159">
        <f>IF('1045Bd Stammdaten Mitarb.'!M171="",0,1)</f>
        <v>0</v>
      </c>
      <c r="AH175" s="179">
        <f t="shared" si="45"/>
        <v>0</v>
      </c>
      <c r="AI175" s="150">
        <f>IF('1045Bd Stammdaten Mitarb.'!M171="",0,'1045Bd Stammdaten Mitarb.'!M171)</f>
        <v>0</v>
      </c>
      <c r="AJ175" s="150">
        <f>IF('1045Bd Stammdaten Mitarb.'!M171="",0,'1045Bd Stammdaten Mitarb.'!O171)</f>
        <v>0</v>
      </c>
      <c r="AK175" s="194">
        <f>IF('1045Bd Stammdaten Mitarb.'!U171&gt;0,AA175,0)</f>
        <v>0</v>
      </c>
      <c r="AL175" s="160">
        <f>IF('1045Bd Stammdaten Mitarb.'!U171&gt;0,'1045Bd Stammdaten Mitarb.'!S171,0)</f>
        <v>0</v>
      </c>
      <c r="AM175" s="150">
        <f>'1045Bd Stammdaten Mitarb.'!M171</f>
        <v>0</v>
      </c>
      <c r="AN175" s="150">
        <f>'1045Bd Stammdaten Mitarb.'!O171</f>
        <v>0</v>
      </c>
      <c r="AO175" s="150">
        <f t="shared" si="46"/>
        <v>0</v>
      </c>
    </row>
    <row r="176" spans="1:41" s="152" customFormat="1" ht="16.899999999999999" customHeight="1">
      <c r="A176" s="191" t="str">
        <f>IF('1045Bd Stammdaten Mitarb.'!A172="","",'1045Bd Stammdaten Mitarb.'!A172)</f>
        <v/>
      </c>
      <c r="B176" s="192" t="str">
        <f>IF('1045Bd Stammdaten Mitarb.'!B172="","",'1045Bd Stammdaten Mitarb.'!B172)</f>
        <v/>
      </c>
      <c r="C176" s="193" t="str">
        <f>IF('1045Bd Stammdaten Mitarb.'!C172="","",'1045Bd Stammdaten Mitarb.'!C172)</f>
        <v/>
      </c>
      <c r="D176" s="277" t="str">
        <f>IF('1045Bd Stammdaten Mitarb.'!AF172="","",IF('1045Bd Stammdaten Mitarb.'!AF172*E176&gt;'1045Ad Antrag'!$B$28,'1045Ad Antrag'!$B$28/E176,'1045Bd Stammdaten Mitarb.'!AF172))</f>
        <v/>
      </c>
      <c r="E176" s="278" t="str">
        <f>IF('1045Bd Stammdaten Mitarb.'!M172="","",'1045Bd Stammdaten Mitarb.'!M172)</f>
        <v/>
      </c>
      <c r="F176" s="273" t="str">
        <f>IF('1045Bd Stammdaten Mitarb.'!N172="","",'1045Bd Stammdaten Mitarb.'!N172)</f>
        <v/>
      </c>
      <c r="G176" s="273" t="str">
        <f>IF('1045Bd Stammdaten Mitarb.'!O172="","",'1045Bd Stammdaten Mitarb.'!O172)</f>
        <v/>
      </c>
      <c r="H176" s="274" t="str">
        <f>IF('1045Bd Stammdaten Mitarb.'!P172="","",'1045Bd Stammdaten Mitarb.'!P172)</f>
        <v/>
      </c>
      <c r="I176" s="275" t="str">
        <f>IF('1045Bd Stammdaten Mitarb.'!Q172="","",'1045Bd Stammdaten Mitarb.'!Q172)</f>
        <v/>
      </c>
      <c r="J176" s="318" t="str">
        <f t="shared" si="32"/>
        <v/>
      </c>
      <c r="K176" s="278" t="str">
        <f t="shared" si="33"/>
        <v/>
      </c>
      <c r="L176" s="276" t="str">
        <f>IF('1045Bd Stammdaten Mitarb.'!R172="","",'1045Bd Stammdaten Mitarb.'!R172)</f>
        <v/>
      </c>
      <c r="M176" s="277" t="str">
        <f t="shared" si="34"/>
        <v/>
      </c>
      <c r="N176" s="319" t="str">
        <f t="shared" si="35"/>
        <v/>
      </c>
      <c r="O176" s="318" t="str">
        <f t="shared" si="36"/>
        <v/>
      </c>
      <c r="P176" s="278" t="str">
        <f t="shared" si="37"/>
        <v/>
      </c>
      <c r="Q176" s="276" t="str">
        <f t="shared" si="38"/>
        <v/>
      </c>
      <c r="R176" s="277" t="str">
        <f t="shared" si="39"/>
        <v/>
      </c>
      <c r="S176" s="278" t="str">
        <f>IF(N176="","",MAX((N176-AE176)*'1045Ad Antrag'!$B$30,0))</f>
        <v/>
      </c>
      <c r="T176" s="279" t="str">
        <f t="shared" si="40"/>
        <v/>
      </c>
      <c r="U176" s="187"/>
      <c r="V176" s="194">
        <f>'1045Bd Stammdaten Mitarb.'!L172</f>
        <v>0</v>
      </c>
      <c r="W176" s="194" t="str">
        <f>'1045Ed Abrechnung'!D176</f>
        <v/>
      </c>
      <c r="X176" s="187">
        <f>IF(AND('1045Bd Stammdaten Mitarb.'!P172="",'1045Bd Stammdaten Mitarb.'!Q172=""),0,'1045Bd Stammdaten Mitarb.'!P172-'1045Bd Stammdaten Mitarb.'!Q172)</f>
        <v>0</v>
      </c>
      <c r="Y176" s="187" t="str">
        <f>IF(OR($C176="",'1045Bd Stammdaten Mitarb.'!M172="",F176="",'1045Bd Stammdaten Mitarb.'!O172="",X176=""),"",'1045Bd Stammdaten Mitarb.'!M172-F176-'1045Bd Stammdaten Mitarb.'!O172-X176)</f>
        <v/>
      </c>
      <c r="Z176" s="150" t="str">
        <f>IF(K176="","",K176 - '1045Bd Stammdaten Mitarb.'!R172)</f>
        <v/>
      </c>
      <c r="AA176" s="150" t="str">
        <f t="shared" si="41"/>
        <v/>
      </c>
      <c r="AB176" s="150" t="str">
        <f t="shared" si="42"/>
        <v/>
      </c>
      <c r="AC176" s="150" t="str">
        <f t="shared" si="43"/>
        <v/>
      </c>
      <c r="AD176" s="150" t="str">
        <f>IF(OR($C176="",K176="",N176=""),"",MAX(O176+'1045Bd Stammdaten Mitarb.'!S172-N176,0))</f>
        <v/>
      </c>
      <c r="AE176" s="150">
        <f>'1045Bd Stammdaten Mitarb.'!S172</f>
        <v>0</v>
      </c>
      <c r="AF176" s="150" t="str">
        <f t="shared" si="44"/>
        <v/>
      </c>
      <c r="AG176" s="159">
        <f>IF('1045Bd Stammdaten Mitarb.'!M172="",0,1)</f>
        <v>0</v>
      </c>
      <c r="AH176" s="179">
        <f t="shared" si="45"/>
        <v>0</v>
      </c>
      <c r="AI176" s="150">
        <f>IF('1045Bd Stammdaten Mitarb.'!M172="",0,'1045Bd Stammdaten Mitarb.'!M172)</f>
        <v>0</v>
      </c>
      <c r="AJ176" s="150">
        <f>IF('1045Bd Stammdaten Mitarb.'!M172="",0,'1045Bd Stammdaten Mitarb.'!O172)</f>
        <v>0</v>
      </c>
      <c r="AK176" s="194">
        <f>IF('1045Bd Stammdaten Mitarb.'!U172&gt;0,AA176,0)</f>
        <v>0</v>
      </c>
      <c r="AL176" s="160">
        <f>IF('1045Bd Stammdaten Mitarb.'!U172&gt;0,'1045Bd Stammdaten Mitarb.'!S172,0)</f>
        <v>0</v>
      </c>
      <c r="AM176" s="150">
        <f>'1045Bd Stammdaten Mitarb.'!M172</f>
        <v>0</v>
      </c>
      <c r="AN176" s="150">
        <f>'1045Bd Stammdaten Mitarb.'!O172</f>
        <v>0</v>
      </c>
      <c r="AO176" s="150">
        <f t="shared" si="46"/>
        <v>0</v>
      </c>
    </row>
    <row r="177" spans="1:41" s="152" customFormat="1" ht="16.899999999999999" customHeight="1">
      <c r="A177" s="191" t="str">
        <f>IF('1045Bd Stammdaten Mitarb.'!A173="","",'1045Bd Stammdaten Mitarb.'!A173)</f>
        <v/>
      </c>
      <c r="B177" s="192" t="str">
        <f>IF('1045Bd Stammdaten Mitarb.'!B173="","",'1045Bd Stammdaten Mitarb.'!B173)</f>
        <v/>
      </c>
      <c r="C177" s="193" t="str">
        <f>IF('1045Bd Stammdaten Mitarb.'!C173="","",'1045Bd Stammdaten Mitarb.'!C173)</f>
        <v/>
      </c>
      <c r="D177" s="277" t="str">
        <f>IF('1045Bd Stammdaten Mitarb.'!AF173="","",IF('1045Bd Stammdaten Mitarb.'!AF173*E177&gt;'1045Ad Antrag'!$B$28,'1045Ad Antrag'!$B$28/E177,'1045Bd Stammdaten Mitarb.'!AF173))</f>
        <v/>
      </c>
      <c r="E177" s="278" t="str">
        <f>IF('1045Bd Stammdaten Mitarb.'!M173="","",'1045Bd Stammdaten Mitarb.'!M173)</f>
        <v/>
      </c>
      <c r="F177" s="273" t="str">
        <f>IF('1045Bd Stammdaten Mitarb.'!N173="","",'1045Bd Stammdaten Mitarb.'!N173)</f>
        <v/>
      </c>
      <c r="G177" s="273" t="str">
        <f>IF('1045Bd Stammdaten Mitarb.'!O173="","",'1045Bd Stammdaten Mitarb.'!O173)</f>
        <v/>
      </c>
      <c r="H177" s="274" t="str">
        <f>IF('1045Bd Stammdaten Mitarb.'!P173="","",'1045Bd Stammdaten Mitarb.'!P173)</f>
        <v/>
      </c>
      <c r="I177" s="275" t="str">
        <f>IF('1045Bd Stammdaten Mitarb.'!Q173="","",'1045Bd Stammdaten Mitarb.'!Q173)</f>
        <v/>
      </c>
      <c r="J177" s="318" t="str">
        <f t="shared" si="32"/>
        <v/>
      </c>
      <c r="K177" s="278" t="str">
        <f t="shared" si="33"/>
        <v/>
      </c>
      <c r="L177" s="276" t="str">
        <f>IF('1045Bd Stammdaten Mitarb.'!R173="","",'1045Bd Stammdaten Mitarb.'!R173)</f>
        <v/>
      </c>
      <c r="M177" s="277" t="str">
        <f t="shared" si="34"/>
        <v/>
      </c>
      <c r="N177" s="319" t="str">
        <f t="shared" si="35"/>
        <v/>
      </c>
      <c r="O177" s="318" t="str">
        <f t="shared" si="36"/>
        <v/>
      </c>
      <c r="P177" s="278" t="str">
        <f t="shared" si="37"/>
        <v/>
      </c>
      <c r="Q177" s="276" t="str">
        <f t="shared" si="38"/>
        <v/>
      </c>
      <c r="R177" s="277" t="str">
        <f t="shared" si="39"/>
        <v/>
      </c>
      <c r="S177" s="278" t="str">
        <f>IF(N177="","",MAX((N177-AE177)*'1045Ad Antrag'!$B$30,0))</f>
        <v/>
      </c>
      <c r="T177" s="279" t="str">
        <f t="shared" si="40"/>
        <v/>
      </c>
      <c r="U177" s="187"/>
      <c r="V177" s="194">
        <f>'1045Bd Stammdaten Mitarb.'!L173</f>
        <v>0</v>
      </c>
      <c r="W177" s="194" t="str">
        <f>'1045Ed Abrechnung'!D177</f>
        <v/>
      </c>
      <c r="X177" s="187">
        <f>IF(AND('1045Bd Stammdaten Mitarb.'!P173="",'1045Bd Stammdaten Mitarb.'!Q173=""),0,'1045Bd Stammdaten Mitarb.'!P173-'1045Bd Stammdaten Mitarb.'!Q173)</f>
        <v>0</v>
      </c>
      <c r="Y177" s="187" t="str">
        <f>IF(OR($C177="",'1045Bd Stammdaten Mitarb.'!M173="",F177="",'1045Bd Stammdaten Mitarb.'!O173="",X177=""),"",'1045Bd Stammdaten Mitarb.'!M173-F177-'1045Bd Stammdaten Mitarb.'!O173-X177)</f>
        <v/>
      </c>
      <c r="Z177" s="150" t="str">
        <f>IF(K177="","",K177 - '1045Bd Stammdaten Mitarb.'!R173)</f>
        <v/>
      </c>
      <c r="AA177" s="150" t="str">
        <f t="shared" si="41"/>
        <v/>
      </c>
      <c r="AB177" s="150" t="str">
        <f t="shared" si="42"/>
        <v/>
      </c>
      <c r="AC177" s="150" t="str">
        <f t="shared" si="43"/>
        <v/>
      </c>
      <c r="AD177" s="150" t="str">
        <f>IF(OR($C177="",K177="",N177=""),"",MAX(O177+'1045Bd Stammdaten Mitarb.'!S173-N177,0))</f>
        <v/>
      </c>
      <c r="AE177" s="150">
        <f>'1045Bd Stammdaten Mitarb.'!S173</f>
        <v>0</v>
      </c>
      <c r="AF177" s="150" t="str">
        <f t="shared" si="44"/>
        <v/>
      </c>
      <c r="AG177" s="159">
        <f>IF('1045Bd Stammdaten Mitarb.'!M173="",0,1)</f>
        <v>0</v>
      </c>
      <c r="AH177" s="179">
        <f t="shared" si="45"/>
        <v>0</v>
      </c>
      <c r="AI177" s="150">
        <f>IF('1045Bd Stammdaten Mitarb.'!M173="",0,'1045Bd Stammdaten Mitarb.'!M173)</f>
        <v>0</v>
      </c>
      <c r="AJ177" s="150">
        <f>IF('1045Bd Stammdaten Mitarb.'!M173="",0,'1045Bd Stammdaten Mitarb.'!O173)</f>
        <v>0</v>
      </c>
      <c r="AK177" s="194">
        <f>IF('1045Bd Stammdaten Mitarb.'!U173&gt;0,AA177,0)</f>
        <v>0</v>
      </c>
      <c r="AL177" s="160">
        <f>IF('1045Bd Stammdaten Mitarb.'!U173&gt;0,'1045Bd Stammdaten Mitarb.'!S173,0)</f>
        <v>0</v>
      </c>
      <c r="AM177" s="150">
        <f>'1045Bd Stammdaten Mitarb.'!M173</f>
        <v>0</v>
      </c>
      <c r="AN177" s="150">
        <f>'1045Bd Stammdaten Mitarb.'!O173</f>
        <v>0</v>
      </c>
      <c r="AO177" s="150">
        <f t="shared" si="46"/>
        <v>0</v>
      </c>
    </row>
    <row r="178" spans="1:41" s="152" customFormat="1" ht="16.899999999999999" customHeight="1">
      <c r="A178" s="191" t="str">
        <f>IF('1045Bd Stammdaten Mitarb.'!A174="","",'1045Bd Stammdaten Mitarb.'!A174)</f>
        <v/>
      </c>
      <c r="B178" s="192" t="str">
        <f>IF('1045Bd Stammdaten Mitarb.'!B174="","",'1045Bd Stammdaten Mitarb.'!B174)</f>
        <v/>
      </c>
      <c r="C178" s="193" t="str">
        <f>IF('1045Bd Stammdaten Mitarb.'!C174="","",'1045Bd Stammdaten Mitarb.'!C174)</f>
        <v/>
      </c>
      <c r="D178" s="277" t="str">
        <f>IF('1045Bd Stammdaten Mitarb.'!AF174="","",IF('1045Bd Stammdaten Mitarb.'!AF174*E178&gt;'1045Ad Antrag'!$B$28,'1045Ad Antrag'!$B$28/E178,'1045Bd Stammdaten Mitarb.'!AF174))</f>
        <v/>
      </c>
      <c r="E178" s="278" t="str">
        <f>IF('1045Bd Stammdaten Mitarb.'!M174="","",'1045Bd Stammdaten Mitarb.'!M174)</f>
        <v/>
      </c>
      <c r="F178" s="273" t="str">
        <f>IF('1045Bd Stammdaten Mitarb.'!N174="","",'1045Bd Stammdaten Mitarb.'!N174)</f>
        <v/>
      </c>
      <c r="G178" s="273" t="str">
        <f>IF('1045Bd Stammdaten Mitarb.'!O174="","",'1045Bd Stammdaten Mitarb.'!O174)</f>
        <v/>
      </c>
      <c r="H178" s="274" t="str">
        <f>IF('1045Bd Stammdaten Mitarb.'!P174="","",'1045Bd Stammdaten Mitarb.'!P174)</f>
        <v/>
      </c>
      <c r="I178" s="275" t="str">
        <f>IF('1045Bd Stammdaten Mitarb.'!Q174="","",'1045Bd Stammdaten Mitarb.'!Q174)</f>
        <v/>
      </c>
      <c r="J178" s="318" t="str">
        <f t="shared" si="32"/>
        <v/>
      </c>
      <c r="K178" s="278" t="str">
        <f t="shared" si="33"/>
        <v/>
      </c>
      <c r="L178" s="276" t="str">
        <f>IF('1045Bd Stammdaten Mitarb.'!R174="","",'1045Bd Stammdaten Mitarb.'!R174)</f>
        <v/>
      </c>
      <c r="M178" s="277" t="str">
        <f t="shared" si="34"/>
        <v/>
      </c>
      <c r="N178" s="319" t="str">
        <f t="shared" si="35"/>
        <v/>
      </c>
      <c r="O178" s="318" t="str">
        <f t="shared" si="36"/>
        <v/>
      </c>
      <c r="P178" s="278" t="str">
        <f t="shared" si="37"/>
        <v/>
      </c>
      <c r="Q178" s="276" t="str">
        <f t="shared" si="38"/>
        <v/>
      </c>
      <c r="R178" s="277" t="str">
        <f t="shared" si="39"/>
        <v/>
      </c>
      <c r="S178" s="278" t="str">
        <f>IF(N178="","",MAX((N178-AE178)*'1045Ad Antrag'!$B$30,0))</f>
        <v/>
      </c>
      <c r="T178" s="279" t="str">
        <f t="shared" si="40"/>
        <v/>
      </c>
      <c r="U178" s="187"/>
      <c r="V178" s="194">
        <f>'1045Bd Stammdaten Mitarb.'!L174</f>
        <v>0</v>
      </c>
      <c r="W178" s="194" t="str">
        <f>'1045Ed Abrechnung'!D178</f>
        <v/>
      </c>
      <c r="X178" s="187">
        <f>IF(AND('1045Bd Stammdaten Mitarb.'!P174="",'1045Bd Stammdaten Mitarb.'!Q174=""),0,'1045Bd Stammdaten Mitarb.'!P174-'1045Bd Stammdaten Mitarb.'!Q174)</f>
        <v>0</v>
      </c>
      <c r="Y178" s="187" t="str">
        <f>IF(OR($C178="",'1045Bd Stammdaten Mitarb.'!M174="",F178="",'1045Bd Stammdaten Mitarb.'!O174="",X178=""),"",'1045Bd Stammdaten Mitarb.'!M174-F178-'1045Bd Stammdaten Mitarb.'!O174-X178)</f>
        <v/>
      </c>
      <c r="Z178" s="150" t="str">
        <f>IF(K178="","",K178 - '1045Bd Stammdaten Mitarb.'!R174)</f>
        <v/>
      </c>
      <c r="AA178" s="150" t="str">
        <f t="shared" si="41"/>
        <v/>
      </c>
      <c r="AB178" s="150" t="str">
        <f t="shared" si="42"/>
        <v/>
      </c>
      <c r="AC178" s="150" t="str">
        <f t="shared" si="43"/>
        <v/>
      </c>
      <c r="AD178" s="150" t="str">
        <f>IF(OR($C178="",K178="",N178=""),"",MAX(O178+'1045Bd Stammdaten Mitarb.'!S174-N178,0))</f>
        <v/>
      </c>
      <c r="AE178" s="150">
        <f>'1045Bd Stammdaten Mitarb.'!S174</f>
        <v>0</v>
      </c>
      <c r="AF178" s="150" t="str">
        <f t="shared" si="44"/>
        <v/>
      </c>
      <c r="AG178" s="159">
        <f>IF('1045Bd Stammdaten Mitarb.'!M174="",0,1)</f>
        <v>0</v>
      </c>
      <c r="AH178" s="179">
        <f t="shared" si="45"/>
        <v>0</v>
      </c>
      <c r="AI178" s="150">
        <f>IF('1045Bd Stammdaten Mitarb.'!M174="",0,'1045Bd Stammdaten Mitarb.'!M174)</f>
        <v>0</v>
      </c>
      <c r="AJ178" s="150">
        <f>IF('1045Bd Stammdaten Mitarb.'!M174="",0,'1045Bd Stammdaten Mitarb.'!O174)</f>
        <v>0</v>
      </c>
      <c r="AK178" s="194">
        <f>IF('1045Bd Stammdaten Mitarb.'!U174&gt;0,AA178,0)</f>
        <v>0</v>
      </c>
      <c r="AL178" s="160">
        <f>IF('1045Bd Stammdaten Mitarb.'!U174&gt;0,'1045Bd Stammdaten Mitarb.'!S174,0)</f>
        <v>0</v>
      </c>
      <c r="AM178" s="150">
        <f>'1045Bd Stammdaten Mitarb.'!M174</f>
        <v>0</v>
      </c>
      <c r="AN178" s="150">
        <f>'1045Bd Stammdaten Mitarb.'!O174</f>
        <v>0</v>
      </c>
      <c r="AO178" s="150">
        <f t="shared" si="46"/>
        <v>0</v>
      </c>
    </row>
    <row r="179" spans="1:41" s="152" customFormat="1" ht="16.899999999999999" customHeight="1">
      <c r="A179" s="191" t="str">
        <f>IF('1045Bd Stammdaten Mitarb.'!A175="","",'1045Bd Stammdaten Mitarb.'!A175)</f>
        <v/>
      </c>
      <c r="B179" s="192" t="str">
        <f>IF('1045Bd Stammdaten Mitarb.'!B175="","",'1045Bd Stammdaten Mitarb.'!B175)</f>
        <v/>
      </c>
      <c r="C179" s="193" t="str">
        <f>IF('1045Bd Stammdaten Mitarb.'!C175="","",'1045Bd Stammdaten Mitarb.'!C175)</f>
        <v/>
      </c>
      <c r="D179" s="277" t="str">
        <f>IF('1045Bd Stammdaten Mitarb.'!AF175="","",IF('1045Bd Stammdaten Mitarb.'!AF175*E179&gt;'1045Ad Antrag'!$B$28,'1045Ad Antrag'!$B$28/E179,'1045Bd Stammdaten Mitarb.'!AF175))</f>
        <v/>
      </c>
      <c r="E179" s="278" t="str">
        <f>IF('1045Bd Stammdaten Mitarb.'!M175="","",'1045Bd Stammdaten Mitarb.'!M175)</f>
        <v/>
      </c>
      <c r="F179" s="273" t="str">
        <f>IF('1045Bd Stammdaten Mitarb.'!N175="","",'1045Bd Stammdaten Mitarb.'!N175)</f>
        <v/>
      </c>
      <c r="G179" s="273" t="str">
        <f>IF('1045Bd Stammdaten Mitarb.'!O175="","",'1045Bd Stammdaten Mitarb.'!O175)</f>
        <v/>
      </c>
      <c r="H179" s="274" t="str">
        <f>IF('1045Bd Stammdaten Mitarb.'!P175="","",'1045Bd Stammdaten Mitarb.'!P175)</f>
        <v/>
      </c>
      <c r="I179" s="275" t="str">
        <f>IF('1045Bd Stammdaten Mitarb.'!Q175="","",'1045Bd Stammdaten Mitarb.'!Q175)</f>
        <v/>
      </c>
      <c r="J179" s="318" t="str">
        <f t="shared" si="32"/>
        <v/>
      </c>
      <c r="K179" s="278" t="str">
        <f t="shared" si="33"/>
        <v/>
      </c>
      <c r="L179" s="276" t="str">
        <f>IF('1045Bd Stammdaten Mitarb.'!R175="","",'1045Bd Stammdaten Mitarb.'!R175)</f>
        <v/>
      </c>
      <c r="M179" s="277" t="str">
        <f t="shared" si="34"/>
        <v/>
      </c>
      <c r="N179" s="319" t="str">
        <f t="shared" si="35"/>
        <v/>
      </c>
      <c r="O179" s="318" t="str">
        <f t="shared" si="36"/>
        <v/>
      </c>
      <c r="P179" s="278" t="str">
        <f t="shared" si="37"/>
        <v/>
      </c>
      <c r="Q179" s="276" t="str">
        <f t="shared" si="38"/>
        <v/>
      </c>
      <c r="R179" s="277" t="str">
        <f t="shared" si="39"/>
        <v/>
      </c>
      <c r="S179" s="278" t="str">
        <f>IF(N179="","",MAX((N179-AE179)*'1045Ad Antrag'!$B$30,0))</f>
        <v/>
      </c>
      <c r="T179" s="279" t="str">
        <f t="shared" si="40"/>
        <v/>
      </c>
      <c r="U179" s="187"/>
      <c r="V179" s="194">
        <f>'1045Bd Stammdaten Mitarb.'!L175</f>
        <v>0</v>
      </c>
      <c r="W179" s="194" t="str">
        <f>'1045Ed Abrechnung'!D179</f>
        <v/>
      </c>
      <c r="X179" s="187">
        <f>IF(AND('1045Bd Stammdaten Mitarb.'!P175="",'1045Bd Stammdaten Mitarb.'!Q175=""),0,'1045Bd Stammdaten Mitarb.'!P175-'1045Bd Stammdaten Mitarb.'!Q175)</f>
        <v>0</v>
      </c>
      <c r="Y179" s="187" t="str">
        <f>IF(OR($C179="",'1045Bd Stammdaten Mitarb.'!M175="",F179="",'1045Bd Stammdaten Mitarb.'!O175="",X179=""),"",'1045Bd Stammdaten Mitarb.'!M175-F179-'1045Bd Stammdaten Mitarb.'!O175-X179)</f>
        <v/>
      </c>
      <c r="Z179" s="150" t="str">
        <f>IF(K179="","",K179 - '1045Bd Stammdaten Mitarb.'!R175)</f>
        <v/>
      </c>
      <c r="AA179" s="150" t="str">
        <f t="shared" si="41"/>
        <v/>
      </c>
      <c r="AB179" s="150" t="str">
        <f t="shared" si="42"/>
        <v/>
      </c>
      <c r="AC179" s="150" t="str">
        <f t="shared" si="43"/>
        <v/>
      </c>
      <c r="AD179" s="150" t="str">
        <f>IF(OR($C179="",K179="",N179=""),"",MAX(O179+'1045Bd Stammdaten Mitarb.'!S175-N179,0))</f>
        <v/>
      </c>
      <c r="AE179" s="150">
        <f>'1045Bd Stammdaten Mitarb.'!S175</f>
        <v>0</v>
      </c>
      <c r="AF179" s="150" t="str">
        <f t="shared" si="44"/>
        <v/>
      </c>
      <c r="AG179" s="159">
        <f>IF('1045Bd Stammdaten Mitarb.'!M175="",0,1)</f>
        <v>0</v>
      </c>
      <c r="AH179" s="179">
        <f t="shared" si="45"/>
        <v>0</v>
      </c>
      <c r="AI179" s="150">
        <f>IF('1045Bd Stammdaten Mitarb.'!M175="",0,'1045Bd Stammdaten Mitarb.'!M175)</f>
        <v>0</v>
      </c>
      <c r="AJ179" s="150">
        <f>IF('1045Bd Stammdaten Mitarb.'!M175="",0,'1045Bd Stammdaten Mitarb.'!O175)</f>
        <v>0</v>
      </c>
      <c r="AK179" s="194">
        <f>IF('1045Bd Stammdaten Mitarb.'!U175&gt;0,AA179,0)</f>
        <v>0</v>
      </c>
      <c r="AL179" s="160">
        <f>IF('1045Bd Stammdaten Mitarb.'!U175&gt;0,'1045Bd Stammdaten Mitarb.'!S175,0)</f>
        <v>0</v>
      </c>
      <c r="AM179" s="150">
        <f>'1045Bd Stammdaten Mitarb.'!M175</f>
        <v>0</v>
      </c>
      <c r="AN179" s="150">
        <f>'1045Bd Stammdaten Mitarb.'!O175</f>
        <v>0</v>
      </c>
      <c r="AO179" s="150">
        <f t="shared" si="46"/>
        <v>0</v>
      </c>
    </row>
    <row r="180" spans="1:41" s="152" customFormat="1" ht="16.899999999999999" customHeight="1">
      <c r="A180" s="191" t="str">
        <f>IF('1045Bd Stammdaten Mitarb.'!A176="","",'1045Bd Stammdaten Mitarb.'!A176)</f>
        <v/>
      </c>
      <c r="B180" s="192" t="str">
        <f>IF('1045Bd Stammdaten Mitarb.'!B176="","",'1045Bd Stammdaten Mitarb.'!B176)</f>
        <v/>
      </c>
      <c r="C180" s="193" t="str">
        <f>IF('1045Bd Stammdaten Mitarb.'!C176="","",'1045Bd Stammdaten Mitarb.'!C176)</f>
        <v/>
      </c>
      <c r="D180" s="277" t="str">
        <f>IF('1045Bd Stammdaten Mitarb.'!AF176="","",IF('1045Bd Stammdaten Mitarb.'!AF176*E180&gt;'1045Ad Antrag'!$B$28,'1045Ad Antrag'!$B$28/E180,'1045Bd Stammdaten Mitarb.'!AF176))</f>
        <v/>
      </c>
      <c r="E180" s="278" t="str">
        <f>IF('1045Bd Stammdaten Mitarb.'!M176="","",'1045Bd Stammdaten Mitarb.'!M176)</f>
        <v/>
      </c>
      <c r="F180" s="273" t="str">
        <f>IF('1045Bd Stammdaten Mitarb.'!N176="","",'1045Bd Stammdaten Mitarb.'!N176)</f>
        <v/>
      </c>
      <c r="G180" s="273" t="str">
        <f>IF('1045Bd Stammdaten Mitarb.'!O176="","",'1045Bd Stammdaten Mitarb.'!O176)</f>
        <v/>
      </c>
      <c r="H180" s="274" t="str">
        <f>IF('1045Bd Stammdaten Mitarb.'!P176="","",'1045Bd Stammdaten Mitarb.'!P176)</f>
        <v/>
      </c>
      <c r="I180" s="275" t="str">
        <f>IF('1045Bd Stammdaten Mitarb.'!Q176="","",'1045Bd Stammdaten Mitarb.'!Q176)</f>
        <v/>
      </c>
      <c r="J180" s="318" t="str">
        <f t="shared" si="32"/>
        <v/>
      </c>
      <c r="K180" s="278" t="str">
        <f t="shared" si="33"/>
        <v/>
      </c>
      <c r="L180" s="276" t="str">
        <f>IF('1045Bd Stammdaten Mitarb.'!R176="","",'1045Bd Stammdaten Mitarb.'!R176)</f>
        <v/>
      </c>
      <c r="M180" s="277" t="str">
        <f t="shared" si="34"/>
        <v/>
      </c>
      <c r="N180" s="319" t="str">
        <f t="shared" si="35"/>
        <v/>
      </c>
      <c r="O180" s="318" t="str">
        <f t="shared" si="36"/>
        <v/>
      </c>
      <c r="P180" s="278" t="str">
        <f t="shared" si="37"/>
        <v/>
      </c>
      <c r="Q180" s="276" t="str">
        <f t="shared" si="38"/>
        <v/>
      </c>
      <c r="R180" s="277" t="str">
        <f t="shared" si="39"/>
        <v/>
      </c>
      <c r="S180" s="278" t="str">
        <f>IF(N180="","",MAX((N180-AE180)*'1045Ad Antrag'!$B$30,0))</f>
        <v/>
      </c>
      <c r="T180" s="279" t="str">
        <f t="shared" si="40"/>
        <v/>
      </c>
      <c r="U180" s="187"/>
      <c r="V180" s="194">
        <f>'1045Bd Stammdaten Mitarb.'!L176</f>
        <v>0</v>
      </c>
      <c r="W180" s="194" t="str">
        <f>'1045Ed Abrechnung'!D180</f>
        <v/>
      </c>
      <c r="X180" s="187">
        <f>IF(AND('1045Bd Stammdaten Mitarb.'!P176="",'1045Bd Stammdaten Mitarb.'!Q176=""),0,'1045Bd Stammdaten Mitarb.'!P176-'1045Bd Stammdaten Mitarb.'!Q176)</f>
        <v>0</v>
      </c>
      <c r="Y180" s="187" t="str">
        <f>IF(OR($C180="",'1045Bd Stammdaten Mitarb.'!M176="",F180="",'1045Bd Stammdaten Mitarb.'!O176="",X180=""),"",'1045Bd Stammdaten Mitarb.'!M176-F180-'1045Bd Stammdaten Mitarb.'!O176-X180)</f>
        <v/>
      </c>
      <c r="Z180" s="150" t="str">
        <f>IF(K180="","",K180 - '1045Bd Stammdaten Mitarb.'!R176)</f>
        <v/>
      </c>
      <c r="AA180" s="150" t="str">
        <f t="shared" si="41"/>
        <v/>
      </c>
      <c r="AB180" s="150" t="str">
        <f t="shared" si="42"/>
        <v/>
      </c>
      <c r="AC180" s="150" t="str">
        <f t="shared" si="43"/>
        <v/>
      </c>
      <c r="AD180" s="150" t="str">
        <f>IF(OR($C180="",K180="",N180=""),"",MAX(O180+'1045Bd Stammdaten Mitarb.'!S176-N180,0))</f>
        <v/>
      </c>
      <c r="AE180" s="150">
        <f>'1045Bd Stammdaten Mitarb.'!S176</f>
        <v>0</v>
      </c>
      <c r="AF180" s="150" t="str">
        <f t="shared" si="44"/>
        <v/>
      </c>
      <c r="AG180" s="159">
        <f>IF('1045Bd Stammdaten Mitarb.'!M176="",0,1)</f>
        <v>0</v>
      </c>
      <c r="AH180" s="179">
        <f t="shared" si="45"/>
        <v>0</v>
      </c>
      <c r="AI180" s="150">
        <f>IF('1045Bd Stammdaten Mitarb.'!M176="",0,'1045Bd Stammdaten Mitarb.'!M176)</f>
        <v>0</v>
      </c>
      <c r="AJ180" s="150">
        <f>IF('1045Bd Stammdaten Mitarb.'!M176="",0,'1045Bd Stammdaten Mitarb.'!O176)</f>
        <v>0</v>
      </c>
      <c r="AK180" s="194">
        <f>IF('1045Bd Stammdaten Mitarb.'!U176&gt;0,AA180,0)</f>
        <v>0</v>
      </c>
      <c r="AL180" s="160">
        <f>IF('1045Bd Stammdaten Mitarb.'!U176&gt;0,'1045Bd Stammdaten Mitarb.'!S176,0)</f>
        <v>0</v>
      </c>
      <c r="AM180" s="150">
        <f>'1045Bd Stammdaten Mitarb.'!M176</f>
        <v>0</v>
      </c>
      <c r="AN180" s="150">
        <f>'1045Bd Stammdaten Mitarb.'!O176</f>
        <v>0</v>
      </c>
      <c r="AO180" s="150">
        <f t="shared" si="46"/>
        <v>0</v>
      </c>
    </row>
    <row r="181" spans="1:41" s="152" customFormat="1" ht="16.899999999999999" customHeight="1">
      <c r="A181" s="191" t="str">
        <f>IF('1045Bd Stammdaten Mitarb.'!A177="","",'1045Bd Stammdaten Mitarb.'!A177)</f>
        <v/>
      </c>
      <c r="B181" s="192" t="str">
        <f>IF('1045Bd Stammdaten Mitarb.'!B177="","",'1045Bd Stammdaten Mitarb.'!B177)</f>
        <v/>
      </c>
      <c r="C181" s="193" t="str">
        <f>IF('1045Bd Stammdaten Mitarb.'!C177="","",'1045Bd Stammdaten Mitarb.'!C177)</f>
        <v/>
      </c>
      <c r="D181" s="277" t="str">
        <f>IF('1045Bd Stammdaten Mitarb.'!AF177="","",IF('1045Bd Stammdaten Mitarb.'!AF177*E181&gt;'1045Ad Antrag'!$B$28,'1045Ad Antrag'!$B$28/E181,'1045Bd Stammdaten Mitarb.'!AF177))</f>
        <v/>
      </c>
      <c r="E181" s="278" t="str">
        <f>IF('1045Bd Stammdaten Mitarb.'!M177="","",'1045Bd Stammdaten Mitarb.'!M177)</f>
        <v/>
      </c>
      <c r="F181" s="273" t="str">
        <f>IF('1045Bd Stammdaten Mitarb.'!N177="","",'1045Bd Stammdaten Mitarb.'!N177)</f>
        <v/>
      </c>
      <c r="G181" s="273" t="str">
        <f>IF('1045Bd Stammdaten Mitarb.'!O177="","",'1045Bd Stammdaten Mitarb.'!O177)</f>
        <v/>
      </c>
      <c r="H181" s="274" t="str">
        <f>IF('1045Bd Stammdaten Mitarb.'!P177="","",'1045Bd Stammdaten Mitarb.'!P177)</f>
        <v/>
      </c>
      <c r="I181" s="275" t="str">
        <f>IF('1045Bd Stammdaten Mitarb.'!Q177="","",'1045Bd Stammdaten Mitarb.'!Q177)</f>
        <v/>
      </c>
      <c r="J181" s="318" t="str">
        <f t="shared" si="32"/>
        <v/>
      </c>
      <c r="K181" s="278" t="str">
        <f t="shared" si="33"/>
        <v/>
      </c>
      <c r="L181" s="276" t="str">
        <f>IF('1045Bd Stammdaten Mitarb.'!R177="","",'1045Bd Stammdaten Mitarb.'!R177)</f>
        <v/>
      </c>
      <c r="M181" s="277" t="str">
        <f t="shared" si="34"/>
        <v/>
      </c>
      <c r="N181" s="319" t="str">
        <f t="shared" si="35"/>
        <v/>
      </c>
      <c r="O181" s="318" t="str">
        <f t="shared" si="36"/>
        <v/>
      </c>
      <c r="P181" s="278" t="str">
        <f t="shared" si="37"/>
        <v/>
      </c>
      <c r="Q181" s="276" t="str">
        <f t="shared" si="38"/>
        <v/>
      </c>
      <c r="R181" s="277" t="str">
        <f t="shared" si="39"/>
        <v/>
      </c>
      <c r="S181" s="278" t="str">
        <f>IF(N181="","",MAX((N181-AE181)*'1045Ad Antrag'!$B$30,0))</f>
        <v/>
      </c>
      <c r="T181" s="279" t="str">
        <f t="shared" si="40"/>
        <v/>
      </c>
      <c r="U181" s="187"/>
      <c r="V181" s="194">
        <f>'1045Bd Stammdaten Mitarb.'!L177</f>
        <v>0</v>
      </c>
      <c r="W181" s="194" t="str">
        <f>'1045Ed Abrechnung'!D181</f>
        <v/>
      </c>
      <c r="X181" s="187">
        <f>IF(AND('1045Bd Stammdaten Mitarb.'!P177="",'1045Bd Stammdaten Mitarb.'!Q177=""),0,'1045Bd Stammdaten Mitarb.'!P177-'1045Bd Stammdaten Mitarb.'!Q177)</f>
        <v>0</v>
      </c>
      <c r="Y181" s="187" t="str">
        <f>IF(OR($C181="",'1045Bd Stammdaten Mitarb.'!M177="",F181="",'1045Bd Stammdaten Mitarb.'!O177="",X181=""),"",'1045Bd Stammdaten Mitarb.'!M177-F181-'1045Bd Stammdaten Mitarb.'!O177-X181)</f>
        <v/>
      </c>
      <c r="Z181" s="150" t="str">
        <f>IF(K181="","",K181 - '1045Bd Stammdaten Mitarb.'!R177)</f>
        <v/>
      </c>
      <c r="AA181" s="150" t="str">
        <f t="shared" si="41"/>
        <v/>
      </c>
      <c r="AB181" s="150" t="str">
        <f t="shared" si="42"/>
        <v/>
      </c>
      <c r="AC181" s="150" t="str">
        <f t="shared" si="43"/>
        <v/>
      </c>
      <c r="AD181" s="150" t="str">
        <f>IF(OR($C181="",K181="",N181=""),"",MAX(O181+'1045Bd Stammdaten Mitarb.'!S177-N181,0))</f>
        <v/>
      </c>
      <c r="AE181" s="150">
        <f>'1045Bd Stammdaten Mitarb.'!S177</f>
        <v>0</v>
      </c>
      <c r="AF181" s="150" t="str">
        <f t="shared" si="44"/>
        <v/>
      </c>
      <c r="AG181" s="159">
        <f>IF('1045Bd Stammdaten Mitarb.'!M177="",0,1)</f>
        <v>0</v>
      </c>
      <c r="AH181" s="179">
        <f t="shared" si="45"/>
        <v>0</v>
      </c>
      <c r="AI181" s="150">
        <f>IF('1045Bd Stammdaten Mitarb.'!M177="",0,'1045Bd Stammdaten Mitarb.'!M177)</f>
        <v>0</v>
      </c>
      <c r="AJ181" s="150">
        <f>IF('1045Bd Stammdaten Mitarb.'!M177="",0,'1045Bd Stammdaten Mitarb.'!O177)</f>
        <v>0</v>
      </c>
      <c r="AK181" s="194">
        <f>IF('1045Bd Stammdaten Mitarb.'!U177&gt;0,AA181,0)</f>
        <v>0</v>
      </c>
      <c r="AL181" s="160">
        <f>IF('1045Bd Stammdaten Mitarb.'!U177&gt;0,'1045Bd Stammdaten Mitarb.'!S177,0)</f>
        <v>0</v>
      </c>
      <c r="AM181" s="150">
        <f>'1045Bd Stammdaten Mitarb.'!M177</f>
        <v>0</v>
      </c>
      <c r="AN181" s="150">
        <f>'1045Bd Stammdaten Mitarb.'!O177</f>
        <v>0</v>
      </c>
      <c r="AO181" s="150">
        <f t="shared" si="46"/>
        <v>0</v>
      </c>
    </row>
    <row r="182" spans="1:41" s="152" customFormat="1" ht="16.899999999999999" customHeight="1">
      <c r="A182" s="191" t="str">
        <f>IF('1045Bd Stammdaten Mitarb.'!A178="","",'1045Bd Stammdaten Mitarb.'!A178)</f>
        <v/>
      </c>
      <c r="B182" s="192" t="str">
        <f>IF('1045Bd Stammdaten Mitarb.'!B178="","",'1045Bd Stammdaten Mitarb.'!B178)</f>
        <v/>
      </c>
      <c r="C182" s="193" t="str">
        <f>IF('1045Bd Stammdaten Mitarb.'!C178="","",'1045Bd Stammdaten Mitarb.'!C178)</f>
        <v/>
      </c>
      <c r="D182" s="277" t="str">
        <f>IF('1045Bd Stammdaten Mitarb.'!AF178="","",IF('1045Bd Stammdaten Mitarb.'!AF178*E182&gt;'1045Ad Antrag'!$B$28,'1045Ad Antrag'!$B$28/E182,'1045Bd Stammdaten Mitarb.'!AF178))</f>
        <v/>
      </c>
      <c r="E182" s="278" t="str">
        <f>IF('1045Bd Stammdaten Mitarb.'!M178="","",'1045Bd Stammdaten Mitarb.'!M178)</f>
        <v/>
      </c>
      <c r="F182" s="273" t="str">
        <f>IF('1045Bd Stammdaten Mitarb.'!N178="","",'1045Bd Stammdaten Mitarb.'!N178)</f>
        <v/>
      </c>
      <c r="G182" s="273" t="str">
        <f>IF('1045Bd Stammdaten Mitarb.'!O178="","",'1045Bd Stammdaten Mitarb.'!O178)</f>
        <v/>
      </c>
      <c r="H182" s="274" t="str">
        <f>IF('1045Bd Stammdaten Mitarb.'!P178="","",'1045Bd Stammdaten Mitarb.'!P178)</f>
        <v/>
      </c>
      <c r="I182" s="275" t="str">
        <f>IF('1045Bd Stammdaten Mitarb.'!Q178="","",'1045Bd Stammdaten Mitarb.'!Q178)</f>
        <v/>
      </c>
      <c r="J182" s="318" t="str">
        <f t="shared" si="32"/>
        <v/>
      </c>
      <c r="K182" s="278" t="str">
        <f t="shared" si="33"/>
        <v/>
      </c>
      <c r="L182" s="276" t="str">
        <f>IF('1045Bd Stammdaten Mitarb.'!R178="","",'1045Bd Stammdaten Mitarb.'!R178)</f>
        <v/>
      </c>
      <c r="M182" s="277" t="str">
        <f t="shared" si="34"/>
        <v/>
      </c>
      <c r="N182" s="319" t="str">
        <f t="shared" si="35"/>
        <v/>
      </c>
      <c r="O182" s="318" t="str">
        <f t="shared" si="36"/>
        <v/>
      </c>
      <c r="P182" s="278" t="str">
        <f t="shared" si="37"/>
        <v/>
      </c>
      <c r="Q182" s="276" t="str">
        <f t="shared" si="38"/>
        <v/>
      </c>
      <c r="R182" s="277" t="str">
        <f t="shared" si="39"/>
        <v/>
      </c>
      <c r="S182" s="278" t="str">
        <f>IF(N182="","",MAX((N182-AE182)*'1045Ad Antrag'!$B$30,0))</f>
        <v/>
      </c>
      <c r="T182" s="279" t="str">
        <f t="shared" si="40"/>
        <v/>
      </c>
      <c r="U182" s="187"/>
      <c r="V182" s="194">
        <f>'1045Bd Stammdaten Mitarb.'!L178</f>
        <v>0</v>
      </c>
      <c r="W182" s="194" t="str">
        <f>'1045Ed Abrechnung'!D182</f>
        <v/>
      </c>
      <c r="X182" s="187">
        <f>IF(AND('1045Bd Stammdaten Mitarb.'!P178="",'1045Bd Stammdaten Mitarb.'!Q178=""),0,'1045Bd Stammdaten Mitarb.'!P178-'1045Bd Stammdaten Mitarb.'!Q178)</f>
        <v>0</v>
      </c>
      <c r="Y182" s="187" t="str">
        <f>IF(OR($C182="",'1045Bd Stammdaten Mitarb.'!M178="",F182="",'1045Bd Stammdaten Mitarb.'!O178="",X182=""),"",'1045Bd Stammdaten Mitarb.'!M178-F182-'1045Bd Stammdaten Mitarb.'!O178-X182)</f>
        <v/>
      </c>
      <c r="Z182" s="150" t="str">
        <f>IF(K182="","",K182 - '1045Bd Stammdaten Mitarb.'!R178)</f>
        <v/>
      </c>
      <c r="AA182" s="150" t="str">
        <f t="shared" si="41"/>
        <v/>
      </c>
      <c r="AB182" s="150" t="str">
        <f t="shared" si="42"/>
        <v/>
      </c>
      <c r="AC182" s="150" t="str">
        <f t="shared" si="43"/>
        <v/>
      </c>
      <c r="AD182" s="150" t="str">
        <f>IF(OR($C182="",K182="",N182=""),"",MAX(O182+'1045Bd Stammdaten Mitarb.'!S178-N182,0))</f>
        <v/>
      </c>
      <c r="AE182" s="150">
        <f>'1045Bd Stammdaten Mitarb.'!S178</f>
        <v>0</v>
      </c>
      <c r="AF182" s="150" t="str">
        <f t="shared" si="44"/>
        <v/>
      </c>
      <c r="AG182" s="159">
        <f>IF('1045Bd Stammdaten Mitarb.'!M178="",0,1)</f>
        <v>0</v>
      </c>
      <c r="AH182" s="179">
        <f t="shared" si="45"/>
        <v>0</v>
      </c>
      <c r="AI182" s="150">
        <f>IF('1045Bd Stammdaten Mitarb.'!M178="",0,'1045Bd Stammdaten Mitarb.'!M178)</f>
        <v>0</v>
      </c>
      <c r="AJ182" s="150">
        <f>IF('1045Bd Stammdaten Mitarb.'!M178="",0,'1045Bd Stammdaten Mitarb.'!O178)</f>
        <v>0</v>
      </c>
      <c r="AK182" s="194">
        <f>IF('1045Bd Stammdaten Mitarb.'!U178&gt;0,AA182,0)</f>
        <v>0</v>
      </c>
      <c r="AL182" s="160">
        <f>IF('1045Bd Stammdaten Mitarb.'!U178&gt;0,'1045Bd Stammdaten Mitarb.'!S178,0)</f>
        <v>0</v>
      </c>
      <c r="AM182" s="150">
        <f>'1045Bd Stammdaten Mitarb.'!M178</f>
        <v>0</v>
      </c>
      <c r="AN182" s="150">
        <f>'1045Bd Stammdaten Mitarb.'!O178</f>
        <v>0</v>
      </c>
      <c r="AO182" s="150">
        <f t="shared" si="46"/>
        <v>0</v>
      </c>
    </row>
    <row r="183" spans="1:41" s="152" customFormat="1" ht="16.899999999999999" customHeight="1">
      <c r="A183" s="191" t="str">
        <f>IF('1045Bd Stammdaten Mitarb.'!A179="","",'1045Bd Stammdaten Mitarb.'!A179)</f>
        <v/>
      </c>
      <c r="B183" s="192" t="str">
        <f>IF('1045Bd Stammdaten Mitarb.'!B179="","",'1045Bd Stammdaten Mitarb.'!B179)</f>
        <v/>
      </c>
      <c r="C183" s="193" t="str">
        <f>IF('1045Bd Stammdaten Mitarb.'!C179="","",'1045Bd Stammdaten Mitarb.'!C179)</f>
        <v/>
      </c>
      <c r="D183" s="277" t="str">
        <f>IF('1045Bd Stammdaten Mitarb.'!AF179="","",IF('1045Bd Stammdaten Mitarb.'!AF179*E183&gt;'1045Ad Antrag'!$B$28,'1045Ad Antrag'!$B$28/E183,'1045Bd Stammdaten Mitarb.'!AF179))</f>
        <v/>
      </c>
      <c r="E183" s="278" t="str">
        <f>IF('1045Bd Stammdaten Mitarb.'!M179="","",'1045Bd Stammdaten Mitarb.'!M179)</f>
        <v/>
      </c>
      <c r="F183" s="273" t="str">
        <f>IF('1045Bd Stammdaten Mitarb.'!N179="","",'1045Bd Stammdaten Mitarb.'!N179)</f>
        <v/>
      </c>
      <c r="G183" s="273" t="str">
        <f>IF('1045Bd Stammdaten Mitarb.'!O179="","",'1045Bd Stammdaten Mitarb.'!O179)</f>
        <v/>
      </c>
      <c r="H183" s="274" t="str">
        <f>IF('1045Bd Stammdaten Mitarb.'!P179="","",'1045Bd Stammdaten Mitarb.'!P179)</f>
        <v/>
      </c>
      <c r="I183" s="275" t="str">
        <f>IF('1045Bd Stammdaten Mitarb.'!Q179="","",'1045Bd Stammdaten Mitarb.'!Q179)</f>
        <v/>
      </c>
      <c r="J183" s="318" t="str">
        <f t="shared" si="32"/>
        <v/>
      </c>
      <c r="K183" s="278" t="str">
        <f t="shared" si="33"/>
        <v/>
      </c>
      <c r="L183" s="276" t="str">
        <f>IF('1045Bd Stammdaten Mitarb.'!R179="","",'1045Bd Stammdaten Mitarb.'!R179)</f>
        <v/>
      </c>
      <c r="M183" s="277" t="str">
        <f t="shared" si="34"/>
        <v/>
      </c>
      <c r="N183" s="319" t="str">
        <f t="shared" si="35"/>
        <v/>
      </c>
      <c r="O183" s="318" t="str">
        <f t="shared" si="36"/>
        <v/>
      </c>
      <c r="P183" s="278" t="str">
        <f t="shared" si="37"/>
        <v/>
      </c>
      <c r="Q183" s="276" t="str">
        <f t="shared" si="38"/>
        <v/>
      </c>
      <c r="R183" s="277" t="str">
        <f t="shared" si="39"/>
        <v/>
      </c>
      <c r="S183" s="278" t="str">
        <f>IF(N183="","",MAX((N183-AE183)*'1045Ad Antrag'!$B$30,0))</f>
        <v/>
      </c>
      <c r="T183" s="279" t="str">
        <f t="shared" si="40"/>
        <v/>
      </c>
      <c r="U183" s="187"/>
      <c r="V183" s="194">
        <f>'1045Bd Stammdaten Mitarb.'!L179</f>
        <v>0</v>
      </c>
      <c r="W183" s="194" t="str">
        <f>'1045Ed Abrechnung'!D183</f>
        <v/>
      </c>
      <c r="X183" s="187">
        <f>IF(AND('1045Bd Stammdaten Mitarb.'!P179="",'1045Bd Stammdaten Mitarb.'!Q179=""),0,'1045Bd Stammdaten Mitarb.'!P179-'1045Bd Stammdaten Mitarb.'!Q179)</f>
        <v>0</v>
      </c>
      <c r="Y183" s="187" t="str">
        <f>IF(OR($C183="",'1045Bd Stammdaten Mitarb.'!M179="",F183="",'1045Bd Stammdaten Mitarb.'!O179="",X183=""),"",'1045Bd Stammdaten Mitarb.'!M179-F183-'1045Bd Stammdaten Mitarb.'!O179-X183)</f>
        <v/>
      </c>
      <c r="Z183" s="150" t="str">
        <f>IF(K183="","",K183 - '1045Bd Stammdaten Mitarb.'!R179)</f>
        <v/>
      </c>
      <c r="AA183" s="150" t="str">
        <f t="shared" si="41"/>
        <v/>
      </c>
      <c r="AB183" s="150" t="str">
        <f t="shared" si="42"/>
        <v/>
      </c>
      <c r="AC183" s="150" t="str">
        <f t="shared" si="43"/>
        <v/>
      </c>
      <c r="AD183" s="150" t="str">
        <f>IF(OR($C183="",K183="",N183=""),"",MAX(O183+'1045Bd Stammdaten Mitarb.'!S179-N183,0))</f>
        <v/>
      </c>
      <c r="AE183" s="150">
        <f>'1045Bd Stammdaten Mitarb.'!S179</f>
        <v>0</v>
      </c>
      <c r="AF183" s="150" t="str">
        <f t="shared" si="44"/>
        <v/>
      </c>
      <c r="AG183" s="159">
        <f>IF('1045Bd Stammdaten Mitarb.'!M179="",0,1)</f>
        <v>0</v>
      </c>
      <c r="AH183" s="179">
        <f t="shared" si="45"/>
        <v>0</v>
      </c>
      <c r="AI183" s="150">
        <f>IF('1045Bd Stammdaten Mitarb.'!M179="",0,'1045Bd Stammdaten Mitarb.'!M179)</f>
        <v>0</v>
      </c>
      <c r="AJ183" s="150">
        <f>IF('1045Bd Stammdaten Mitarb.'!M179="",0,'1045Bd Stammdaten Mitarb.'!O179)</f>
        <v>0</v>
      </c>
      <c r="AK183" s="194">
        <f>IF('1045Bd Stammdaten Mitarb.'!U179&gt;0,AA183,0)</f>
        <v>0</v>
      </c>
      <c r="AL183" s="160">
        <f>IF('1045Bd Stammdaten Mitarb.'!U179&gt;0,'1045Bd Stammdaten Mitarb.'!S179,0)</f>
        <v>0</v>
      </c>
      <c r="AM183" s="150">
        <f>'1045Bd Stammdaten Mitarb.'!M179</f>
        <v>0</v>
      </c>
      <c r="AN183" s="150">
        <f>'1045Bd Stammdaten Mitarb.'!O179</f>
        <v>0</v>
      </c>
      <c r="AO183" s="150">
        <f t="shared" si="46"/>
        <v>0</v>
      </c>
    </row>
    <row r="184" spans="1:41" s="152" customFormat="1" ht="16.899999999999999" customHeight="1">
      <c r="A184" s="191" t="str">
        <f>IF('1045Bd Stammdaten Mitarb.'!A180="","",'1045Bd Stammdaten Mitarb.'!A180)</f>
        <v/>
      </c>
      <c r="B184" s="192" t="str">
        <f>IF('1045Bd Stammdaten Mitarb.'!B180="","",'1045Bd Stammdaten Mitarb.'!B180)</f>
        <v/>
      </c>
      <c r="C184" s="193" t="str">
        <f>IF('1045Bd Stammdaten Mitarb.'!C180="","",'1045Bd Stammdaten Mitarb.'!C180)</f>
        <v/>
      </c>
      <c r="D184" s="277" t="str">
        <f>IF('1045Bd Stammdaten Mitarb.'!AF180="","",IF('1045Bd Stammdaten Mitarb.'!AF180*E184&gt;'1045Ad Antrag'!$B$28,'1045Ad Antrag'!$B$28/E184,'1045Bd Stammdaten Mitarb.'!AF180))</f>
        <v/>
      </c>
      <c r="E184" s="278" t="str">
        <f>IF('1045Bd Stammdaten Mitarb.'!M180="","",'1045Bd Stammdaten Mitarb.'!M180)</f>
        <v/>
      </c>
      <c r="F184" s="273" t="str">
        <f>IF('1045Bd Stammdaten Mitarb.'!N180="","",'1045Bd Stammdaten Mitarb.'!N180)</f>
        <v/>
      </c>
      <c r="G184" s="273" t="str">
        <f>IF('1045Bd Stammdaten Mitarb.'!O180="","",'1045Bd Stammdaten Mitarb.'!O180)</f>
        <v/>
      </c>
      <c r="H184" s="274" t="str">
        <f>IF('1045Bd Stammdaten Mitarb.'!P180="","",'1045Bd Stammdaten Mitarb.'!P180)</f>
        <v/>
      </c>
      <c r="I184" s="275" t="str">
        <f>IF('1045Bd Stammdaten Mitarb.'!Q180="","",'1045Bd Stammdaten Mitarb.'!Q180)</f>
        <v/>
      </c>
      <c r="J184" s="318" t="str">
        <f t="shared" si="32"/>
        <v/>
      </c>
      <c r="K184" s="278" t="str">
        <f t="shared" si="33"/>
        <v/>
      </c>
      <c r="L184" s="276" t="str">
        <f>IF('1045Bd Stammdaten Mitarb.'!R180="","",'1045Bd Stammdaten Mitarb.'!R180)</f>
        <v/>
      </c>
      <c r="M184" s="277" t="str">
        <f t="shared" si="34"/>
        <v/>
      </c>
      <c r="N184" s="319" t="str">
        <f t="shared" si="35"/>
        <v/>
      </c>
      <c r="O184" s="318" t="str">
        <f t="shared" si="36"/>
        <v/>
      </c>
      <c r="P184" s="278" t="str">
        <f t="shared" si="37"/>
        <v/>
      </c>
      <c r="Q184" s="276" t="str">
        <f t="shared" si="38"/>
        <v/>
      </c>
      <c r="R184" s="277" t="str">
        <f t="shared" si="39"/>
        <v/>
      </c>
      <c r="S184" s="278" t="str">
        <f>IF(N184="","",MAX((N184-AE184)*'1045Ad Antrag'!$B$30,0))</f>
        <v/>
      </c>
      <c r="T184" s="279" t="str">
        <f t="shared" si="40"/>
        <v/>
      </c>
      <c r="U184" s="187"/>
      <c r="V184" s="194">
        <f>'1045Bd Stammdaten Mitarb.'!L180</f>
        <v>0</v>
      </c>
      <c r="W184" s="194" t="str">
        <f>'1045Ed Abrechnung'!D184</f>
        <v/>
      </c>
      <c r="X184" s="187">
        <f>IF(AND('1045Bd Stammdaten Mitarb.'!P180="",'1045Bd Stammdaten Mitarb.'!Q180=""),0,'1045Bd Stammdaten Mitarb.'!P180-'1045Bd Stammdaten Mitarb.'!Q180)</f>
        <v>0</v>
      </c>
      <c r="Y184" s="187" t="str">
        <f>IF(OR($C184="",'1045Bd Stammdaten Mitarb.'!M180="",F184="",'1045Bd Stammdaten Mitarb.'!O180="",X184=""),"",'1045Bd Stammdaten Mitarb.'!M180-F184-'1045Bd Stammdaten Mitarb.'!O180-X184)</f>
        <v/>
      </c>
      <c r="Z184" s="150" t="str">
        <f>IF(K184="","",K184 - '1045Bd Stammdaten Mitarb.'!R180)</f>
        <v/>
      </c>
      <c r="AA184" s="150" t="str">
        <f t="shared" si="41"/>
        <v/>
      </c>
      <c r="AB184" s="150" t="str">
        <f t="shared" si="42"/>
        <v/>
      </c>
      <c r="AC184" s="150" t="str">
        <f t="shared" si="43"/>
        <v/>
      </c>
      <c r="AD184" s="150" t="str">
        <f>IF(OR($C184="",K184="",N184=""),"",MAX(O184+'1045Bd Stammdaten Mitarb.'!S180-N184,0))</f>
        <v/>
      </c>
      <c r="AE184" s="150">
        <f>'1045Bd Stammdaten Mitarb.'!S180</f>
        <v>0</v>
      </c>
      <c r="AF184" s="150" t="str">
        <f t="shared" si="44"/>
        <v/>
      </c>
      <c r="AG184" s="159">
        <f>IF('1045Bd Stammdaten Mitarb.'!M180="",0,1)</f>
        <v>0</v>
      </c>
      <c r="AH184" s="179">
        <f t="shared" si="45"/>
        <v>0</v>
      </c>
      <c r="AI184" s="150">
        <f>IF('1045Bd Stammdaten Mitarb.'!M180="",0,'1045Bd Stammdaten Mitarb.'!M180)</f>
        <v>0</v>
      </c>
      <c r="AJ184" s="150">
        <f>IF('1045Bd Stammdaten Mitarb.'!M180="",0,'1045Bd Stammdaten Mitarb.'!O180)</f>
        <v>0</v>
      </c>
      <c r="AK184" s="194">
        <f>IF('1045Bd Stammdaten Mitarb.'!U180&gt;0,AA184,0)</f>
        <v>0</v>
      </c>
      <c r="AL184" s="160">
        <f>IF('1045Bd Stammdaten Mitarb.'!U180&gt;0,'1045Bd Stammdaten Mitarb.'!S180,0)</f>
        <v>0</v>
      </c>
      <c r="AM184" s="150">
        <f>'1045Bd Stammdaten Mitarb.'!M180</f>
        <v>0</v>
      </c>
      <c r="AN184" s="150">
        <f>'1045Bd Stammdaten Mitarb.'!O180</f>
        <v>0</v>
      </c>
      <c r="AO184" s="150">
        <f t="shared" si="46"/>
        <v>0</v>
      </c>
    </row>
    <row r="185" spans="1:41" s="152" customFormat="1" ht="16.899999999999999" customHeight="1">
      <c r="A185" s="191" t="str">
        <f>IF('1045Bd Stammdaten Mitarb.'!A181="","",'1045Bd Stammdaten Mitarb.'!A181)</f>
        <v/>
      </c>
      <c r="B185" s="192" t="str">
        <f>IF('1045Bd Stammdaten Mitarb.'!B181="","",'1045Bd Stammdaten Mitarb.'!B181)</f>
        <v/>
      </c>
      <c r="C185" s="193" t="str">
        <f>IF('1045Bd Stammdaten Mitarb.'!C181="","",'1045Bd Stammdaten Mitarb.'!C181)</f>
        <v/>
      </c>
      <c r="D185" s="277" t="str">
        <f>IF('1045Bd Stammdaten Mitarb.'!AF181="","",IF('1045Bd Stammdaten Mitarb.'!AF181*E185&gt;'1045Ad Antrag'!$B$28,'1045Ad Antrag'!$B$28/E185,'1045Bd Stammdaten Mitarb.'!AF181))</f>
        <v/>
      </c>
      <c r="E185" s="278" t="str">
        <f>IF('1045Bd Stammdaten Mitarb.'!M181="","",'1045Bd Stammdaten Mitarb.'!M181)</f>
        <v/>
      </c>
      <c r="F185" s="273" t="str">
        <f>IF('1045Bd Stammdaten Mitarb.'!N181="","",'1045Bd Stammdaten Mitarb.'!N181)</f>
        <v/>
      </c>
      <c r="G185" s="273" t="str">
        <f>IF('1045Bd Stammdaten Mitarb.'!O181="","",'1045Bd Stammdaten Mitarb.'!O181)</f>
        <v/>
      </c>
      <c r="H185" s="274" t="str">
        <f>IF('1045Bd Stammdaten Mitarb.'!P181="","",'1045Bd Stammdaten Mitarb.'!P181)</f>
        <v/>
      </c>
      <c r="I185" s="275" t="str">
        <f>IF('1045Bd Stammdaten Mitarb.'!Q181="","",'1045Bd Stammdaten Mitarb.'!Q181)</f>
        <v/>
      </c>
      <c r="J185" s="318" t="str">
        <f t="shared" si="32"/>
        <v/>
      </c>
      <c r="K185" s="278" t="str">
        <f t="shared" si="33"/>
        <v/>
      </c>
      <c r="L185" s="276" t="str">
        <f>IF('1045Bd Stammdaten Mitarb.'!R181="","",'1045Bd Stammdaten Mitarb.'!R181)</f>
        <v/>
      </c>
      <c r="M185" s="277" t="str">
        <f t="shared" si="34"/>
        <v/>
      </c>
      <c r="N185" s="319" t="str">
        <f t="shared" si="35"/>
        <v/>
      </c>
      <c r="O185" s="318" t="str">
        <f t="shared" si="36"/>
        <v/>
      </c>
      <c r="P185" s="278" t="str">
        <f t="shared" si="37"/>
        <v/>
      </c>
      <c r="Q185" s="276" t="str">
        <f t="shared" si="38"/>
        <v/>
      </c>
      <c r="R185" s="277" t="str">
        <f t="shared" si="39"/>
        <v/>
      </c>
      <c r="S185" s="278" t="str">
        <f>IF(N185="","",MAX((N185-AE185)*'1045Ad Antrag'!$B$30,0))</f>
        <v/>
      </c>
      <c r="T185" s="279" t="str">
        <f t="shared" si="40"/>
        <v/>
      </c>
      <c r="U185" s="187"/>
      <c r="V185" s="194">
        <f>'1045Bd Stammdaten Mitarb.'!L181</f>
        <v>0</v>
      </c>
      <c r="W185" s="194" t="str">
        <f>'1045Ed Abrechnung'!D185</f>
        <v/>
      </c>
      <c r="X185" s="187">
        <f>IF(AND('1045Bd Stammdaten Mitarb.'!P181="",'1045Bd Stammdaten Mitarb.'!Q181=""),0,'1045Bd Stammdaten Mitarb.'!P181-'1045Bd Stammdaten Mitarb.'!Q181)</f>
        <v>0</v>
      </c>
      <c r="Y185" s="187" t="str">
        <f>IF(OR($C185="",'1045Bd Stammdaten Mitarb.'!M181="",F185="",'1045Bd Stammdaten Mitarb.'!O181="",X185=""),"",'1045Bd Stammdaten Mitarb.'!M181-F185-'1045Bd Stammdaten Mitarb.'!O181-X185)</f>
        <v/>
      </c>
      <c r="Z185" s="150" t="str">
        <f>IF(K185="","",K185 - '1045Bd Stammdaten Mitarb.'!R181)</f>
        <v/>
      </c>
      <c r="AA185" s="150" t="str">
        <f t="shared" si="41"/>
        <v/>
      </c>
      <c r="AB185" s="150" t="str">
        <f t="shared" si="42"/>
        <v/>
      </c>
      <c r="AC185" s="150" t="str">
        <f t="shared" si="43"/>
        <v/>
      </c>
      <c r="AD185" s="150" t="str">
        <f>IF(OR($C185="",K185="",N185=""),"",MAX(O185+'1045Bd Stammdaten Mitarb.'!S181-N185,0))</f>
        <v/>
      </c>
      <c r="AE185" s="150">
        <f>'1045Bd Stammdaten Mitarb.'!S181</f>
        <v>0</v>
      </c>
      <c r="AF185" s="150" t="str">
        <f t="shared" si="44"/>
        <v/>
      </c>
      <c r="AG185" s="159">
        <f>IF('1045Bd Stammdaten Mitarb.'!M181="",0,1)</f>
        <v>0</v>
      </c>
      <c r="AH185" s="179">
        <f t="shared" si="45"/>
        <v>0</v>
      </c>
      <c r="AI185" s="150">
        <f>IF('1045Bd Stammdaten Mitarb.'!M181="",0,'1045Bd Stammdaten Mitarb.'!M181)</f>
        <v>0</v>
      </c>
      <c r="AJ185" s="150">
        <f>IF('1045Bd Stammdaten Mitarb.'!M181="",0,'1045Bd Stammdaten Mitarb.'!O181)</f>
        <v>0</v>
      </c>
      <c r="AK185" s="194">
        <f>IF('1045Bd Stammdaten Mitarb.'!U181&gt;0,AA185,0)</f>
        <v>0</v>
      </c>
      <c r="AL185" s="160">
        <f>IF('1045Bd Stammdaten Mitarb.'!U181&gt;0,'1045Bd Stammdaten Mitarb.'!S181,0)</f>
        <v>0</v>
      </c>
      <c r="AM185" s="150">
        <f>'1045Bd Stammdaten Mitarb.'!M181</f>
        <v>0</v>
      </c>
      <c r="AN185" s="150">
        <f>'1045Bd Stammdaten Mitarb.'!O181</f>
        <v>0</v>
      </c>
      <c r="AO185" s="150">
        <f t="shared" si="46"/>
        <v>0</v>
      </c>
    </row>
    <row r="186" spans="1:41" s="152" customFormat="1" ht="16.899999999999999" customHeight="1">
      <c r="A186" s="191" t="str">
        <f>IF('1045Bd Stammdaten Mitarb.'!A182="","",'1045Bd Stammdaten Mitarb.'!A182)</f>
        <v/>
      </c>
      <c r="B186" s="192" t="str">
        <f>IF('1045Bd Stammdaten Mitarb.'!B182="","",'1045Bd Stammdaten Mitarb.'!B182)</f>
        <v/>
      </c>
      <c r="C186" s="193" t="str">
        <f>IF('1045Bd Stammdaten Mitarb.'!C182="","",'1045Bd Stammdaten Mitarb.'!C182)</f>
        <v/>
      </c>
      <c r="D186" s="277" t="str">
        <f>IF('1045Bd Stammdaten Mitarb.'!AF182="","",IF('1045Bd Stammdaten Mitarb.'!AF182*E186&gt;'1045Ad Antrag'!$B$28,'1045Ad Antrag'!$B$28/E186,'1045Bd Stammdaten Mitarb.'!AF182))</f>
        <v/>
      </c>
      <c r="E186" s="278" t="str">
        <f>IF('1045Bd Stammdaten Mitarb.'!M182="","",'1045Bd Stammdaten Mitarb.'!M182)</f>
        <v/>
      </c>
      <c r="F186" s="273" t="str">
        <f>IF('1045Bd Stammdaten Mitarb.'!N182="","",'1045Bd Stammdaten Mitarb.'!N182)</f>
        <v/>
      </c>
      <c r="G186" s="273" t="str">
        <f>IF('1045Bd Stammdaten Mitarb.'!O182="","",'1045Bd Stammdaten Mitarb.'!O182)</f>
        <v/>
      </c>
      <c r="H186" s="274" t="str">
        <f>IF('1045Bd Stammdaten Mitarb.'!P182="","",'1045Bd Stammdaten Mitarb.'!P182)</f>
        <v/>
      </c>
      <c r="I186" s="275" t="str">
        <f>IF('1045Bd Stammdaten Mitarb.'!Q182="","",'1045Bd Stammdaten Mitarb.'!Q182)</f>
        <v/>
      </c>
      <c r="J186" s="318" t="str">
        <f t="shared" si="32"/>
        <v/>
      </c>
      <c r="K186" s="278" t="str">
        <f t="shared" si="33"/>
        <v/>
      </c>
      <c r="L186" s="276" t="str">
        <f>IF('1045Bd Stammdaten Mitarb.'!R182="","",'1045Bd Stammdaten Mitarb.'!R182)</f>
        <v/>
      </c>
      <c r="M186" s="277" t="str">
        <f t="shared" si="34"/>
        <v/>
      </c>
      <c r="N186" s="319" t="str">
        <f t="shared" si="35"/>
        <v/>
      </c>
      <c r="O186" s="318" t="str">
        <f t="shared" si="36"/>
        <v/>
      </c>
      <c r="P186" s="278" t="str">
        <f t="shared" si="37"/>
        <v/>
      </c>
      <c r="Q186" s="276" t="str">
        <f t="shared" si="38"/>
        <v/>
      </c>
      <c r="R186" s="277" t="str">
        <f t="shared" si="39"/>
        <v/>
      </c>
      <c r="S186" s="278" t="str">
        <f>IF(N186="","",MAX((N186-AE186)*'1045Ad Antrag'!$B$30,0))</f>
        <v/>
      </c>
      <c r="T186" s="279" t="str">
        <f t="shared" si="40"/>
        <v/>
      </c>
      <c r="U186" s="187"/>
      <c r="V186" s="194">
        <f>'1045Bd Stammdaten Mitarb.'!L182</f>
        <v>0</v>
      </c>
      <c r="W186" s="194" t="str">
        <f>'1045Ed Abrechnung'!D186</f>
        <v/>
      </c>
      <c r="X186" s="187">
        <f>IF(AND('1045Bd Stammdaten Mitarb.'!P182="",'1045Bd Stammdaten Mitarb.'!Q182=""),0,'1045Bd Stammdaten Mitarb.'!P182-'1045Bd Stammdaten Mitarb.'!Q182)</f>
        <v>0</v>
      </c>
      <c r="Y186" s="187" t="str">
        <f>IF(OR($C186="",'1045Bd Stammdaten Mitarb.'!M182="",F186="",'1045Bd Stammdaten Mitarb.'!O182="",X186=""),"",'1045Bd Stammdaten Mitarb.'!M182-F186-'1045Bd Stammdaten Mitarb.'!O182-X186)</f>
        <v/>
      </c>
      <c r="Z186" s="150" t="str">
        <f>IF(K186="","",K186 - '1045Bd Stammdaten Mitarb.'!R182)</f>
        <v/>
      </c>
      <c r="AA186" s="150" t="str">
        <f t="shared" si="41"/>
        <v/>
      </c>
      <c r="AB186" s="150" t="str">
        <f t="shared" si="42"/>
        <v/>
      </c>
      <c r="AC186" s="150" t="str">
        <f t="shared" si="43"/>
        <v/>
      </c>
      <c r="AD186" s="150" t="str">
        <f>IF(OR($C186="",K186="",N186=""),"",MAX(O186+'1045Bd Stammdaten Mitarb.'!S182-N186,0))</f>
        <v/>
      </c>
      <c r="AE186" s="150">
        <f>'1045Bd Stammdaten Mitarb.'!S182</f>
        <v>0</v>
      </c>
      <c r="AF186" s="150" t="str">
        <f t="shared" si="44"/>
        <v/>
      </c>
      <c r="AG186" s="159">
        <f>IF('1045Bd Stammdaten Mitarb.'!M182="",0,1)</f>
        <v>0</v>
      </c>
      <c r="AH186" s="179">
        <f t="shared" si="45"/>
        <v>0</v>
      </c>
      <c r="AI186" s="150">
        <f>IF('1045Bd Stammdaten Mitarb.'!M182="",0,'1045Bd Stammdaten Mitarb.'!M182)</f>
        <v>0</v>
      </c>
      <c r="AJ186" s="150">
        <f>IF('1045Bd Stammdaten Mitarb.'!M182="",0,'1045Bd Stammdaten Mitarb.'!O182)</f>
        <v>0</v>
      </c>
      <c r="AK186" s="194">
        <f>IF('1045Bd Stammdaten Mitarb.'!U182&gt;0,AA186,0)</f>
        <v>0</v>
      </c>
      <c r="AL186" s="160">
        <f>IF('1045Bd Stammdaten Mitarb.'!U182&gt;0,'1045Bd Stammdaten Mitarb.'!S182,0)</f>
        <v>0</v>
      </c>
      <c r="AM186" s="150">
        <f>'1045Bd Stammdaten Mitarb.'!M182</f>
        <v>0</v>
      </c>
      <c r="AN186" s="150">
        <f>'1045Bd Stammdaten Mitarb.'!O182</f>
        <v>0</v>
      </c>
      <c r="AO186" s="150">
        <f t="shared" si="46"/>
        <v>0</v>
      </c>
    </row>
    <row r="187" spans="1:41" s="152" customFormat="1" ht="16.899999999999999" customHeight="1">
      <c r="A187" s="191" t="str">
        <f>IF('1045Bd Stammdaten Mitarb.'!A183="","",'1045Bd Stammdaten Mitarb.'!A183)</f>
        <v/>
      </c>
      <c r="B187" s="192" t="str">
        <f>IF('1045Bd Stammdaten Mitarb.'!B183="","",'1045Bd Stammdaten Mitarb.'!B183)</f>
        <v/>
      </c>
      <c r="C187" s="193" t="str">
        <f>IF('1045Bd Stammdaten Mitarb.'!C183="","",'1045Bd Stammdaten Mitarb.'!C183)</f>
        <v/>
      </c>
      <c r="D187" s="277" t="str">
        <f>IF('1045Bd Stammdaten Mitarb.'!AF183="","",IF('1045Bd Stammdaten Mitarb.'!AF183*E187&gt;'1045Ad Antrag'!$B$28,'1045Ad Antrag'!$B$28/E187,'1045Bd Stammdaten Mitarb.'!AF183))</f>
        <v/>
      </c>
      <c r="E187" s="278" t="str">
        <f>IF('1045Bd Stammdaten Mitarb.'!M183="","",'1045Bd Stammdaten Mitarb.'!M183)</f>
        <v/>
      </c>
      <c r="F187" s="273" t="str">
        <f>IF('1045Bd Stammdaten Mitarb.'!N183="","",'1045Bd Stammdaten Mitarb.'!N183)</f>
        <v/>
      </c>
      <c r="G187" s="273" t="str">
        <f>IF('1045Bd Stammdaten Mitarb.'!O183="","",'1045Bd Stammdaten Mitarb.'!O183)</f>
        <v/>
      </c>
      <c r="H187" s="274" t="str">
        <f>IF('1045Bd Stammdaten Mitarb.'!P183="","",'1045Bd Stammdaten Mitarb.'!P183)</f>
        <v/>
      </c>
      <c r="I187" s="275" t="str">
        <f>IF('1045Bd Stammdaten Mitarb.'!Q183="","",'1045Bd Stammdaten Mitarb.'!Q183)</f>
        <v/>
      </c>
      <c r="J187" s="318" t="str">
        <f t="shared" si="32"/>
        <v/>
      </c>
      <c r="K187" s="278" t="str">
        <f t="shared" si="33"/>
        <v/>
      </c>
      <c r="L187" s="276" t="str">
        <f>IF('1045Bd Stammdaten Mitarb.'!R183="","",'1045Bd Stammdaten Mitarb.'!R183)</f>
        <v/>
      </c>
      <c r="M187" s="277" t="str">
        <f t="shared" si="34"/>
        <v/>
      </c>
      <c r="N187" s="319" t="str">
        <f t="shared" si="35"/>
        <v/>
      </c>
      <c r="O187" s="318" t="str">
        <f t="shared" si="36"/>
        <v/>
      </c>
      <c r="P187" s="278" t="str">
        <f t="shared" si="37"/>
        <v/>
      </c>
      <c r="Q187" s="276" t="str">
        <f t="shared" si="38"/>
        <v/>
      </c>
      <c r="R187" s="277" t="str">
        <f t="shared" si="39"/>
        <v/>
      </c>
      <c r="S187" s="278" t="str">
        <f>IF(N187="","",MAX((N187-AE187)*'1045Ad Antrag'!$B$30,0))</f>
        <v/>
      </c>
      <c r="T187" s="279" t="str">
        <f t="shared" si="40"/>
        <v/>
      </c>
      <c r="U187" s="187"/>
      <c r="V187" s="194">
        <f>'1045Bd Stammdaten Mitarb.'!L183</f>
        <v>0</v>
      </c>
      <c r="W187" s="194" t="str">
        <f>'1045Ed Abrechnung'!D187</f>
        <v/>
      </c>
      <c r="X187" s="187">
        <f>IF(AND('1045Bd Stammdaten Mitarb.'!P183="",'1045Bd Stammdaten Mitarb.'!Q183=""),0,'1045Bd Stammdaten Mitarb.'!P183-'1045Bd Stammdaten Mitarb.'!Q183)</f>
        <v>0</v>
      </c>
      <c r="Y187" s="187" t="str">
        <f>IF(OR($C187="",'1045Bd Stammdaten Mitarb.'!M183="",F187="",'1045Bd Stammdaten Mitarb.'!O183="",X187=""),"",'1045Bd Stammdaten Mitarb.'!M183-F187-'1045Bd Stammdaten Mitarb.'!O183-X187)</f>
        <v/>
      </c>
      <c r="Z187" s="150" t="str">
        <f>IF(K187="","",K187 - '1045Bd Stammdaten Mitarb.'!R183)</f>
        <v/>
      </c>
      <c r="AA187" s="150" t="str">
        <f t="shared" si="41"/>
        <v/>
      </c>
      <c r="AB187" s="150" t="str">
        <f t="shared" si="42"/>
        <v/>
      </c>
      <c r="AC187" s="150" t="str">
        <f t="shared" si="43"/>
        <v/>
      </c>
      <c r="AD187" s="150" t="str">
        <f>IF(OR($C187="",K187="",N187=""),"",MAX(O187+'1045Bd Stammdaten Mitarb.'!S183-N187,0))</f>
        <v/>
      </c>
      <c r="AE187" s="150">
        <f>'1045Bd Stammdaten Mitarb.'!S183</f>
        <v>0</v>
      </c>
      <c r="AF187" s="150" t="str">
        <f t="shared" si="44"/>
        <v/>
      </c>
      <c r="AG187" s="159">
        <f>IF('1045Bd Stammdaten Mitarb.'!M183="",0,1)</f>
        <v>0</v>
      </c>
      <c r="AH187" s="179">
        <f t="shared" si="45"/>
        <v>0</v>
      </c>
      <c r="AI187" s="150">
        <f>IF('1045Bd Stammdaten Mitarb.'!M183="",0,'1045Bd Stammdaten Mitarb.'!M183)</f>
        <v>0</v>
      </c>
      <c r="AJ187" s="150">
        <f>IF('1045Bd Stammdaten Mitarb.'!M183="",0,'1045Bd Stammdaten Mitarb.'!O183)</f>
        <v>0</v>
      </c>
      <c r="AK187" s="194">
        <f>IF('1045Bd Stammdaten Mitarb.'!U183&gt;0,AA187,0)</f>
        <v>0</v>
      </c>
      <c r="AL187" s="160">
        <f>IF('1045Bd Stammdaten Mitarb.'!U183&gt;0,'1045Bd Stammdaten Mitarb.'!S183,0)</f>
        <v>0</v>
      </c>
      <c r="AM187" s="150">
        <f>'1045Bd Stammdaten Mitarb.'!M183</f>
        <v>0</v>
      </c>
      <c r="AN187" s="150">
        <f>'1045Bd Stammdaten Mitarb.'!O183</f>
        <v>0</v>
      </c>
      <c r="AO187" s="150">
        <f t="shared" si="46"/>
        <v>0</v>
      </c>
    </row>
    <row r="188" spans="1:41" s="152" customFormat="1" ht="16.899999999999999" customHeight="1">
      <c r="A188" s="191" t="str">
        <f>IF('1045Bd Stammdaten Mitarb.'!A184="","",'1045Bd Stammdaten Mitarb.'!A184)</f>
        <v/>
      </c>
      <c r="B188" s="192" t="str">
        <f>IF('1045Bd Stammdaten Mitarb.'!B184="","",'1045Bd Stammdaten Mitarb.'!B184)</f>
        <v/>
      </c>
      <c r="C188" s="193" t="str">
        <f>IF('1045Bd Stammdaten Mitarb.'!C184="","",'1045Bd Stammdaten Mitarb.'!C184)</f>
        <v/>
      </c>
      <c r="D188" s="277" t="str">
        <f>IF('1045Bd Stammdaten Mitarb.'!AF184="","",IF('1045Bd Stammdaten Mitarb.'!AF184*E188&gt;'1045Ad Antrag'!$B$28,'1045Ad Antrag'!$B$28/E188,'1045Bd Stammdaten Mitarb.'!AF184))</f>
        <v/>
      </c>
      <c r="E188" s="278" t="str">
        <f>IF('1045Bd Stammdaten Mitarb.'!M184="","",'1045Bd Stammdaten Mitarb.'!M184)</f>
        <v/>
      </c>
      <c r="F188" s="273" t="str">
        <f>IF('1045Bd Stammdaten Mitarb.'!N184="","",'1045Bd Stammdaten Mitarb.'!N184)</f>
        <v/>
      </c>
      <c r="G188" s="273" t="str">
        <f>IF('1045Bd Stammdaten Mitarb.'!O184="","",'1045Bd Stammdaten Mitarb.'!O184)</f>
        <v/>
      </c>
      <c r="H188" s="274" t="str">
        <f>IF('1045Bd Stammdaten Mitarb.'!P184="","",'1045Bd Stammdaten Mitarb.'!P184)</f>
        <v/>
      </c>
      <c r="I188" s="275" t="str">
        <f>IF('1045Bd Stammdaten Mitarb.'!Q184="","",'1045Bd Stammdaten Mitarb.'!Q184)</f>
        <v/>
      </c>
      <c r="J188" s="318" t="str">
        <f t="shared" si="32"/>
        <v/>
      </c>
      <c r="K188" s="278" t="str">
        <f t="shared" si="33"/>
        <v/>
      </c>
      <c r="L188" s="276" t="str">
        <f>IF('1045Bd Stammdaten Mitarb.'!R184="","",'1045Bd Stammdaten Mitarb.'!R184)</f>
        <v/>
      </c>
      <c r="M188" s="277" t="str">
        <f t="shared" si="34"/>
        <v/>
      </c>
      <c r="N188" s="319" t="str">
        <f t="shared" si="35"/>
        <v/>
      </c>
      <c r="O188" s="318" t="str">
        <f t="shared" si="36"/>
        <v/>
      </c>
      <c r="P188" s="278" t="str">
        <f t="shared" si="37"/>
        <v/>
      </c>
      <c r="Q188" s="276" t="str">
        <f t="shared" si="38"/>
        <v/>
      </c>
      <c r="R188" s="277" t="str">
        <f t="shared" si="39"/>
        <v/>
      </c>
      <c r="S188" s="278" t="str">
        <f>IF(N188="","",MAX((N188-AE188)*'1045Ad Antrag'!$B$30,0))</f>
        <v/>
      </c>
      <c r="T188" s="279" t="str">
        <f t="shared" si="40"/>
        <v/>
      </c>
      <c r="U188" s="187"/>
      <c r="V188" s="194">
        <f>'1045Bd Stammdaten Mitarb.'!L184</f>
        <v>0</v>
      </c>
      <c r="W188" s="194" t="str">
        <f>'1045Ed Abrechnung'!D188</f>
        <v/>
      </c>
      <c r="X188" s="187">
        <f>IF(AND('1045Bd Stammdaten Mitarb.'!P184="",'1045Bd Stammdaten Mitarb.'!Q184=""),0,'1045Bd Stammdaten Mitarb.'!P184-'1045Bd Stammdaten Mitarb.'!Q184)</f>
        <v>0</v>
      </c>
      <c r="Y188" s="187" t="str">
        <f>IF(OR($C188="",'1045Bd Stammdaten Mitarb.'!M184="",F188="",'1045Bd Stammdaten Mitarb.'!O184="",X188=""),"",'1045Bd Stammdaten Mitarb.'!M184-F188-'1045Bd Stammdaten Mitarb.'!O184-X188)</f>
        <v/>
      </c>
      <c r="Z188" s="150" t="str">
        <f>IF(K188="","",K188 - '1045Bd Stammdaten Mitarb.'!R184)</f>
        <v/>
      </c>
      <c r="AA188" s="150" t="str">
        <f t="shared" si="41"/>
        <v/>
      </c>
      <c r="AB188" s="150" t="str">
        <f t="shared" si="42"/>
        <v/>
      </c>
      <c r="AC188" s="150" t="str">
        <f t="shared" si="43"/>
        <v/>
      </c>
      <c r="AD188" s="150" t="str">
        <f>IF(OR($C188="",K188="",N188=""),"",MAX(O188+'1045Bd Stammdaten Mitarb.'!S184-N188,0))</f>
        <v/>
      </c>
      <c r="AE188" s="150">
        <f>'1045Bd Stammdaten Mitarb.'!S184</f>
        <v>0</v>
      </c>
      <c r="AF188" s="150" t="str">
        <f t="shared" si="44"/>
        <v/>
      </c>
      <c r="AG188" s="159">
        <f>IF('1045Bd Stammdaten Mitarb.'!M184="",0,1)</f>
        <v>0</v>
      </c>
      <c r="AH188" s="179">
        <f t="shared" si="45"/>
        <v>0</v>
      </c>
      <c r="AI188" s="150">
        <f>IF('1045Bd Stammdaten Mitarb.'!M184="",0,'1045Bd Stammdaten Mitarb.'!M184)</f>
        <v>0</v>
      </c>
      <c r="AJ188" s="150">
        <f>IF('1045Bd Stammdaten Mitarb.'!M184="",0,'1045Bd Stammdaten Mitarb.'!O184)</f>
        <v>0</v>
      </c>
      <c r="AK188" s="194">
        <f>IF('1045Bd Stammdaten Mitarb.'!U184&gt;0,AA188,0)</f>
        <v>0</v>
      </c>
      <c r="AL188" s="160">
        <f>IF('1045Bd Stammdaten Mitarb.'!U184&gt;0,'1045Bd Stammdaten Mitarb.'!S184,0)</f>
        <v>0</v>
      </c>
      <c r="AM188" s="150">
        <f>'1045Bd Stammdaten Mitarb.'!M184</f>
        <v>0</v>
      </c>
      <c r="AN188" s="150">
        <f>'1045Bd Stammdaten Mitarb.'!O184</f>
        <v>0</v>
      </c>
      <c r="AO188" s="150">
        <f t="shared" si="46"/>
        <v>0</v>
      </c>
    </row>
    <row r="189" spans="1:41" s="152" customFormat="1" ht="16.899999999999999" customHeight="1">
      <c r="A189" s="191" t="str">
        <f>IF('1045Bd Stammdaten Mitarb.'!A185="","",'1045Bd Stammdaten Mitarb.'!A185)</f>
        <v/>
      </c>
      <c r="B189" s="192" t="str">
        <f>IF('1045Bd Stammdaten Mitarb.'!B185="","",'1045Bd Stammdaten Mitarb.'!B185)</f>
        <v/>
      </c>
      <c r="C189" s="193" t="str">
        <f>IF('1045Bd Stammdaten Mitarb.'!C185="","",'1045Bd Stammdaten Mitarb.'!C185)</f>
        <v/>
      </c>
      <c r="D189" s="277" t="str">
        <f>IF('1045Bd Stammdaten Mitarb.'!AF185="","",IF('1045Bd Stammdaten Mitarb.'!AF185*E189&gt;'1045Ad Antrag'!$B$28,'1045Ad Antrag'!$B$28/E189,'1045Bd Stammdaten Mitarb.'!AF185))</f>
        <v/>
      </c>
      <c r="E189" s="278" t="str">
        <f>IF('1045Bd Stammdaten Mitarb.'!M185="","",'1045Bd Stammdaten Mitarb.'!M185)</f>
        <v/>
      </c>
      <c r="F189" s="273" t="str">
        <f>IF('1045Bd Stammdaten Mitarb.'!N185="","",'1045Bd Stammdaten Mitarb.'!N185)</f>
        <v/>
      </c>
      <c r="G189" s="273" t="str">
        <f>IF('1045Bd Stammdaten Mitarb.'!O185="","",'1045Bd Stammdaten Mitarb.'!O185)</f>
        <v/>
      </c>
      <c r="H189" s="274" t="str">
        <f>IF('1045Bd Stammdaten Mitarb.'!P185="","",'1045Bd Stammdaten Mitarb.'!P185)</f>
        <v/>
      </c>
      <c r="I189" s="275" t="str">
        <f>IF('1045Bd Stammdaten Mitarb.'!Q185="","",'1045Bd Stammdaten Mitarb.'!Q185)</f>
        <v/>
      </c>
      <c r="J189" s="318" t="str">
        <f t="shared" si="32"/>
        <v/>
      </c>
      <c r="K189" s="278" t="str">
        <f t="shared" si="33"/>
        <v/>
      </c>
      <c r="L189" s="276" t="str">
        <f>IF('1045Bd Stammdaten Mitarb.'!R185="","",'1045Bd Stammdaten Mitarb.'!R185)</f>
        <v/>
      </c>
      <c r="M189" s="277" t="str">
        <f t="shared" si="34"/>
        <v/>
      </c>
      <c r="N189" s="319" t="str">
        <f t="shared" si="35"/>
        <v/>
      </c>
      <c r="O189" s="318" t="str">
        <f t="shared" si="36"/>
        <v/>
      </c>
      <c r="P189" s="278" t="str">
        <f t="shared" si="37"/>
        <v/>
      </c>
      <c r="Q189" s="276" t="str">
        <f t="shared" si="38"/>
        <v/>
      </c>
      <c r="R189" s="277" t="str">
        <f t="shared" si="39"/>
        <v/>
      </c>
      <c r="S189" s="278" t="str">
        <f>IF(N189="","",MAX((N189-AE189)*'1045Ad Antrag'!$B$30,0))</f>
        <v/>
      </c>
      <c r="T189" s="279" t="str">
        <f t="shared" si="40"/>
        <v/>
      </c>
      <c r="U189" s="187"/>
      <c r="V189" s="194">
        <f>'1045Bd Stammdaten Mitarb.'!L185</f>
        <v>0</v>
      </c>
      <c r="W189" s="194" t="str">
        <f>'1045Ed Abrechnung'!D189</f>
        <v/>
      </c>
      <c r="X189" s="187">
        <f>IF(AND('1045Bd Stammdaten Mitarb.'!P185="",'1045Bd Stammdaten Mitarb.'!Q185=""),0,'1045Bd Stammdaten Mitarb.'!P185-'1045Bd Stammdaten Mitarb.'!Q185)</f>
        <v>0</v>
      </c>
      <c r="Y189" s="187" t="str">
        <f>IF(OR($C189="",'1045Bd Stammdaten Mitarb.'!M185="",F189="",'1045Bd Stammdaten Mitarb.'!O185="",X189=""),"",'1045Bd Stammdaten Mitarb.'!M185-F189-'1045Bd Stammdaten Mitarb.'!O185-X189)</f>
        <v/>
      </c>
      <c r="Z189" s="150" t="str">
        <f>IF(K189="","",K189 - '1045Bd Stammdaten Mitarb.'!R185)</f>
        <v/>
      </c>
      <c r="AA189" s="150" t="str">
        <f t="shared" si="41"/>
        <v/>
      </c>
      <c r="AB189" s="150" t="str">
        <f t="shared" si="42"/>
        <v/>
      </c>
      <c r="AC189" s="150" t="str">
        <f t="shared" si="43"/>
        <v/>
      </c>
      <c r="AD189" s="150" t="str">
        <f>IF(OR($C189="",K189="",N189=""),"",MAX(O189+'1045Bd Stammdaten Mitarb.'!S185-N189,0))</f>
        <v/>
      </c>
      <c r="AE189" s="150">
        <f>'1045Bd Stammdaten Mitarb.'!S185</f>
        <v>0</v>
      </c>
      <c r="AF189" s="150" t="str">
        <f t="shared" si="44"/>
        <v/>
      </c>
      <c r="AG189" s="159">
        <f>IF('1045Bd Stammdaten Mitarb.'!M185="",0,1)</f>
        <v>0</v>
      </c>
      <c r="AH189" s="179">
        <f t="shared" si="45"/>
        <v>0</v>
      </c>
      <c r="AI189" s="150">
        <f>IF('1045Bd Stammdaten Mitarb.'!M185="",0,'1045Bd Stammdaten Mitarb.'!M185)</f>
        <v>0</v>
      </c>
      <c r="AJ189" s="150">
        <f>IF('1045Bd Stammdaten Mitarb.'!M185="",0,'1045Bd Stammdaten Mitarb.'!O185)</f>
        <v>0</v>
      </c>
      <c r="AK189" s="194">
        <f>IF('1045Bd Stammdaten Mitarb.'!U185&gt;0,AA189,0)</f>
        <v>0</v>
      </c>
      <c r="AL189" s="160">
        <f>IF('1045Bd Stammdaten Mitarb.'!U185&gt;0,'1045Bd Stammdaten Mitarb.'!S185,0)</f>
        <v>0</v>
      </c>
      <c r="AM189" s="150">
        <f>'1045Bd Stammdaten Mitarb.'!M185</f>
        <v>0</v>
      </c>
      <c r="AN189" s="150">
        <f>'1045Bd Stammdaten Mitarb.'!O185</f>
        <v>0</v>
      </c>
      <c r="AO189" s="150">
        <f t="shared" si="46"/>
        <v>0</v>
      </c>
    </row>
    <row r="190" spans="1:41" s="152" customFormat="1" ht="16.899999999999999" customHeight="1">
      <c r="A190" s="191" t="str">
        <f>IF('1045Bd Stammdaten Mitarb.'!A186="","",'1045Bd Stammdaten Mitarb.'!A186)</f>
        <v/>
      </c>
      <c r="B190" s="192" t="str">
        <f>IF('1045Bd Stammdaten Mitarb.'!B186="","",'1045Bd Stammdaten Mitarb.'!B186)</f>
        <v/>
      </c>
      <c r="C190" s="193" t="str">
        <f>IF('1045Bd Stammdaten Mitarb.'!C186="","",'1045Bd Stammdaten Mitarb.'!C186)</f>
        <v/>
      </c>
      <c r="D190" s="277" t="str">
        <f>IF('1045Bd Stammdaten Mitarb.'!AF186="","",IF('1045Bd Stammdaten Mitarb.'!AF186*E190&gt;'1045Ad Antrag'!$B$28,'1045Ad Antrag'!$B$28/E190,'1045Bd Stammdaten Mitarb.'!AF186))</f>
        <v/>
      </c>
      <c r="E190" s="278" t="str">
        <f>IF('1045Bd Stammdaten Mitarb.'!M186="","",'1045Bd Stammdaten Mitarb.'!M186)</f>
        <v/>
      </c>
      <c r="F190" s="273" t="str">
        <f>IF('1045Bd Stammdaten Mitarb.'!N186="","",'1045Bd Stammdaten Mitarb.'!N186)</f>
        <v/>
      </c>
      <c r="G190" s="273" t="str">
        <f>IF('1045Bd Stammdaten Mitarb.'!O186="","",'1045Bd Stammdaten Mitarb.'!O186)</f>
        <v/>
      </c>
      <c r="H190" s="274" t="str">
        <f>IF('1045Bd Stammdaten Mitarb.'!P186="","",'1045Bd Stammdaten Mitarb.'!P186)</f>
        <v/>
      </c>
      <c r="I190" s="275" t="str">
        <f>IF('1045Bd Stammdaten Mitarb.'!Q186="","",'1045Bd Stammdaten Mitarb.'!Q186)</f>
        <v/>
      </c>
      <c r="J190" s="318" t="str">
        <f t="shared" si="32"/>
        <v/>
      </c>
      <c r="K190" s="278" t="str">
        <f t="shared" si="33"/>
        <v/>
      </c>
      <c r="L190" s="276" t="str">
        <f>IF('1045Bd Stammdaten Mitarb.'!R186="","",'1045Bd Stammdaten Mitarb.'!R186)</f>
        <v/>
      </c>
      <c r="M190" s="277" t="str">
        <f t="shared" si="34"/>
        <v/>
      </c>
      <c r="N190" s="319" t="str">
        <f t="shared" si="35"/>
        <v/>
      </c>
      <c r="O190" s="318" t="str">
        <f t="shared" si="36"/>
        <v/>
      </c>
      <c r="P190" s="278" t="str">
        <f t="shared" si="37"/>
        <v/>
      </c>
      <c r="Q190" s="276" t="str">
        <f t="shared" si="38"/>
        <v/>
      </c>
      <c r="R190" s="277" t="str">
        <f t="shared" si="39"/>
        <v/>
      </c>
      <c r="S190" s="278" t="str">
        <f>IF(N190="","",MAX((N190-AE190)*'1045Ad Antrag'!$B$30,0))</f>
        <v/>
      </c>
      <c r="T190" s="279" t="str">
        <f t="shared" si="40"/>
        <v/>
      </c>
      <c r="U190" s="187"/>
      <c r="V190" s="194">
        <f>'1045Bd Stammdaten Mitarb.'!L186</f>
        <v>0</v>
      </c>
      <c r="W190" s="194" t="str">
        <f>'1045Ed Abrechnung'!D190</f>
        <v/>
      </c>
      <c r="X190" s="187">
        <f>IF(AND('1045Bd Stammdaten Mitarb.'!P186="",'1045Bd Stammdaten Mitarb.'!Q186=""),0,'1045Bd Stammdaten Mitarb.'!P186-'1045Bd Stammdaten Mitarb.'!Q186)</f>
        <v>0</v>
      </c>
      <c r="Y190" s="187" t="str">
        <f>IF(OR($C190="",'1045Bd Stammdaten Mitarb.'!M186="",F190="",'1045Bd Stammdaten Mitarb.'!O186="",X190=""),"",'1045Bd Stammdaten Mitarb.'!M186-F190-'1045Bd Stammdaten Mitarb.'!O186-X190)</f>
        <v/>
      </c>
      <c r="Z190" s="150" t="str">
        <f>IF(K190="","",K190 - '1045Bd Stammdaten Mitarb.'!R186)</f>
        <v/>
      </c>
      <c r="AA190" s="150" t="str">
        <f t="shared" si="41"/>
        <v/>
      </c>
      <c r="AB190" s="150" t="str">
        <f t="shared" si="42"/>
        <v/>
      </c>
      <c r="AC190" s="150" t="str">
        <f t="shared" si="43"/>
        <v/>
      </c>
      <c r="AD190" s="150" t="str">
        <f>IF(OR($C190="",K190="",N190=""),"",MAX(O190+'1045Bd Stammdaten Mitarb.'!S186-N190,0))</f>
        <v/>
      </c>
      <c r="AE190" s="150">
        <f>'1045Bd Stammdaten Mitarb.'!S186</f>
        <v>0</v>
      </c>
      <c r="AF190" s="150" t="str">
        <f t="shared" si="44"/>
        <v/>
      </c>
      <c r="AG190" s="159">
        <f>IF('1045Bd Stammdaten Mitarb.'!M186="",0,1)</f>
        <v>0</v>
      </c>
      <c r="AH190" s="179">
        <f t="shared" si="45"/>
        <v>0</v>
      </c>
      <c r="AI190" s="150">
        <f>IF('1045Bd Stammdaten Mitarb.'!M186="",0,'1045Bd Stammdaten Mitarb.'!M186)</f>
        <v>0</v>
      </c>
      <c r="AJ190" s="150">
        <f>IF('1045Bd Stammdaten Mitarb.'!M186="",0,'1045Bd Stammdaten Mitarb.'!O186)</f>
        <v>0</v>
      </c>
      <c r="AK190" s="194">
        <f>IF('1045Bd Stammdaten Mitarb.'!U186&gt;0,AA190,0)</f>
        <v>0</v>
      </c>
      <c r="AL190" s="160">
        <f>IF('1045Bd Stammdaten Mitarb.'!U186&gt;0,'1045Bd Stammdaten Mitarb.'!S186,0)</f>
        <v>0</v>
      </c>
      <c r="AM190" s="150">
        <f>'1045Bd Stammdaten Mitarb.'!M186</f>
        <v>0</v>
      </c>
      <c r="AN190" s="150">
        <f>'1045Bd Stammdaten Mitarb.'!O186</f>
        <v>0</v>
      </c>
      <c r="AO190" s="150">
        <f t="shared" si="46"/>
        <v>0</v>
      </c>
    </row>
    <row r="191" spans="1:41" s="152" customFormat="1" ht="16.899999999999999" customHeight="1">
      <c r="A191" s="191" t="str">
        <f>IF('1045Bd Stammdaten Mitarb.'!A187="","",'1045Bd Stammdaten Mitarb.'!A187)</f>
        <v/>
      </c>
      <c r="B191" s="192" t="str">
        <f>IF('1045Bd Stammdaten Mitarb.'!B187="","",'1045Bd Stammdaten Mitarb.'!B187)</f>
        <v/>
      </c>
      <c r="C191" s="193" t="str">
        <f>IF('1045Bd Stammdaten Mitarb.'!C187="","",'1045Bd Stammdaten Mitarb.'!C187)</f>
        <v/>
      </c>
      <c r="D191" s="277" t="str">
        <f>IF('1045Bd Stammdaten Mitarb.'!AF187="","",IF('1045Bd Stammdaten Mitarb.'!AF187*E191&gt;'1045Ad Antrag'!$B$28,'1045Ad Antrag'!$B$28/E191,'1045Bd Stammdaten Mitarb.'!AF187))</f>
        <v/>
      </c>
      <c r="E191" s="278" t="str">
        <f>IF('1045Bd Stammdaten Mitarb.'!M187="","",'1045Bd Stammdaten Mitarb.'!M187)</f>
        <v/>
      </c>
      <c r="F191" s="273" t="str">
        <f>IF('1045Bd Stammdaten Mitarb.'!N187="","",'1045Bd Stammdaten Mitarb.'!N187)</f>
        <v/>
      </c>
      <c r="G191" s="273" t="str">
        <f>IF('1045Bd Stammdaten Mitarb.'!O187="","",'1045Bd Stammdaten Mitarb.'!O187)</f>
        <v/>
      </c>
      <c r="H191" s="274" t="str">
        <f>IF('1045Bd Stammdaten Mitarb.'!P187="","",'1045Bd Stammdaten Mitarb.'!P187)</f>
        <v/>
      </c>
      <c r="I191" s="275" t="str">
        <f>IF('1045Bd Stammdaten Mitarb.'!Q187="","",'1045Bd Stammdaten Mitarb.'!Q187)</f>
        <v/>
      </c>
      <c r="J191" s="318" t="str">
        <f t="shared" si="32"/>
        <v/>
      </c>
      <c r="K191" s="278" t="str">
        <f t="shared" si="33"/>
        <v/>
      </c>
      <c r="L191" s="276" t="str">
        <f>IF('1045Bd Stammdaten Mitarb.'!R187="","",'1045Bd Stammdaten Mitarb.'!R187)</f>
        <v/>
      </c>
      <c r="M191" s="277" t="str">
        <f t="shared" si="34"/>
        <v/>
      </c>
      <c r="N191" s="319" t="str">
        <f t="shared" si="35"/>
        <v/>
      </c>
      <c r="O191" s="318" t="str">
        <f t="shared" si="36"/>
        <v/>
      </c>
      <c r="P191" s="278" t="str">
        <f t="shared" si="37"/>
        <v/>
      </c>
      <c r="Q191" s="276" t="str">
        <f t="shared" si="38"/>
        <v/>
      </c>
      <c r="R191" s="277" t="str">
        <f t="shared" si="39"/>
        <v/>
      </c>
      <c r="S191" s="278" t="str">
        <f>IF(N191="","",MAX((N191-AE191)*'1045Ad Antrag'!$B$30,0))</f>
        <v/>
      </c>
      <c r="T191" s="279" t="str">
        <f t="shared" si="40"/>
        <v/>
      </c>
      <c r="U191" s="187"/>
      <c r="V191" s="194">
        <f>'1045Bd Stammdaten Mitarb.'!L187</f>
        <v>0</v>
      </c>
      <c r="W191" s="194" t="str">
        <f>'1045Ed Abrechnung'!D191</f>
        <v/>
      </c>
      <c r="X191" s="187">
        <f>IF(AND('1045Bd Stammdaten Mitarb.'!P187="",'1045Bd Stammdaten Mitarb.'!Q187=""),0,'1045Bd Stammdaten Mitarb.'!P187-'1045Bd Stammdaten Mitarb.'!Q187)</f>
        <v>0</v>
      </c>
      <c r="Y191" s="187" t="str">
        <f>IF(OR($C191="",'1045Bd Stammdaten Mitarb.'!M187="",F191="",'1045Bd Stammdaten Mitarb.'!O187="",X191=""),"",'1045Bd Stammdaten Mitarb.'!M187-F191-'1045Bd Stammdaten Mitarb.'!O187-X191)</f>
        <v/>
      </c>
      <c r="Z191" s="150" t="str">
        <f>IF(K191="","",K191 - '1045Bd Stammdaten Mitarb.'!R187)</f>
        <v/>
      </c>
      <c r="AA191" s="150" t="str">
        <f t="shared" si="41"/>
        <v/>
      </c>
      <c r="AB191" s="150" t="str">
        <f t="shared" si="42"/>
        <v/>
      </c>
      <c r="AC191" s="150" t="str">
        <f t="shared" si="43"/>
        <v/>
      </c>
      <c r="AD191" s="150" t="str">
        <f>IF(OR($C191="",K191="",N191=""),"",MAX(O191+'1045Bd Stammdaten Mitarb.'!S187-N191,0))</f>
        <v/>
      </c>
      <c r="AE191" s="150">
        <f>'1045Bd Stammdaten Mitarb.'!S187</f>
        <v>0</v>
      </c>
      <c r="AF191" s="150" t="str">
        <f t="shared" si="44"/>
        <v/>
      </c>
      <c r="AG191" s="159">
        <f>IF('1045Bd Stammdaten Mitarb.'!M187="",0,1)</f>
        <v>0</v>
      </c>
      <c r="AH191" s="179">
        <f t="shared" si="45"/>
        <v>0</v>
      </c>
      <c r="AI191" s="150">
        <f>IF('1045Bd Stammdaten Mitarb.'!M187="",0,'1045Bd Stammdaten Mitarb.'!M187)</f>
        <v>0</v>
      </c>
      <c r="AJ191" s="150">
        <f>IF('1045Bd Stammdaten Mitarb.'!M187="",0,'1045Bd Stammdaten Mitarb.'!O187)</f>
        <v>0</v>
      </c>
      <c r="AK191" s="194">
        <f>IF('1045Bd Stammdaten Mitarb.'!U187&gt;0,AA191,0)</f>
        <v>0</v>
      </c>
      <c r="AL191" s="160">
        <f>IF('1045Bd Stammdaten Mitarb.'!U187&gt;0,'1045Bd Stammdaten Mitarb.'!S187,0)</f>
        <v>0</v>
      </c>
      <c r="AM191" s="150">
        <f>'1045Bd Stammdaten Mitarb.'!M187</f>
        <v>0</v>
      </c>
      <c r="AN191" s="150">
        <f>'1045Bd Stammdaten Mitarb.'!O187</f>
        <v>0</v>
      </c>
      <c r="AO191" s="150">
        <f t="shared" si="46"/>
        <v>0</v>
      </c>
    </row>
    <row r="192" spans="1:41" s="152" customFormat="1" ht="16.899999999999999" customHeight="1">
      <c r="A192" s="191" t="str">
        <f>IF('1045Bd Stammdaten Mitarb.'!A188="","",'1045Bd Stammdaten Mitarb.'!A188)</f>
        <v/>
      </c>
      <c r="B192" s="192" t="str">
        <f>IF('1045Bd Stammdaten Mitarb.'!B188="","",'1045Bd Stammdaten Mitarb.'!B188)</f>
        <v/>
      </c>
      <c r="C192" s="193" t="str">
        <f>IF('1045Bd Stammdaten Mitarb.'!C188="","",'1045Bd Stammdaten Mitarb.'!C188)</f>
        <v/>
      </c>
      <c r="D192" s="277" t="str">
        <f>IF('1045Bd Stammdaten Mitarb.'!AF188="","",IF('1045Bd Stammdaten Mitarb.'!AF188*E192&gt;'1045Ad Antrag'!$B$28,'1045Ad Antrag'!$B$28/E192,'1045Bd Stammdaten Mitarb.'!AF188))</f>
        <v/>
      </c>
      <c r="E192" s="278" t="str">
        <f>IF('1045Bd Stammdaten Mitarb.'!M188="","",'1045Bd Stammdaten Mitarb.'!M188)</f>
        <v/>
      </c>
      <c r="F192" s="273" t="str">
        <f>IF('1045Bd Stammdaten Mitarb.'!N188="","",'1045Bd Stammdaten Mitarb.'!N188)</f>
        <v/>
      </c>
      <c r="G192" s="273" t="str">
        <f>IF('1045Bd Stammdaten Mitarb.'!O188="","",'1045Bd Stammdaten Mitarb.'!O188)</f>
        <v/>
      </c>
      <c r="H192" s="274" t="str">
        <f>IF('1045Bd Stammdaten Mitarb.'!P188="","",'1045Bd Stammdaten Mitarb.'!P188)</f>
        <v/>
      </c>
      <c r="I192" s="275" t="str">
        <f>IF('1045Bd Stammdaten Mitarb.'!Q188="","",'1045Bd Stammdaten Mitarb.'!Q188)</f>
        <v/>
      </c>
      <c r="J192" s="318" t="str">
        <f t="shared" si="32"/>
        <v/>
      </c>
      <c r="K192" s="278" t="str">
        <f t="shared" si="33"/>
        <v/>
      </c>
      <c r="L192" s="276" t="str">
        <f>IF('1045Bd Stammdaten Mitarb.'!R188="","",'1045Bd Stammdaten Mitarb.'!R188)</f>
        <v/>
      </c>
      <c r="M192" s="277" t="str">
        <f t="shared" si="34"/>
        <v/>
      </c>
      <c r="N192" s="319" t="str">
        <f t="shared" si="35"/>
        <v/>
      </c>
      <c r="O192" s="318" t="str">
        <f t="shared" si="36"/>
        <v/>
      </c>
      <c r="P192" s="278" t="str">
        <f t="shared" si="37"/>
        <v/>
      </c>
      <c r="Q192" s="276" t="str">
        <f t="shared" si="38"/>
        <v/>
      </c>
      <c r="R192" s="277" t="str">
        <f t="shared" si="39"/>
        <v/>
      </c>
      <c r="S192" s="278" t="str">
        <f>IF(N192="","",MAX((N192-AE192)*'1045Ad Antrag'!$B$30,0))</f>
        <v/>
      </c>
      <c r="T192" s="279" t="str">
        <f t="shared" si="40"/>
        <v/>
      </c>
      <c r="U192" s="187"/>
      <c r="V192" s="194">
        <f>'1045Bd Stammdaten Mitarb.'!L188</f>
        <v>0</v>
      </c>
      <c r="W192" s="194" t="str">
        <f>'1045Ed Abrechnung'!D192</f>
        <v/>
      </c>
      <c r="X192" s="187">
        <f>IF(AND('1045Bd Stammdaten Mitarb.'!P188="",'1045Bd Stammdaten Mitarb.'!Q188=""),0,'1045Bd Stammdaten Mitarb.'!P188-'1045Bd Stammdaten Mitarb.'!Q188)</f>
        <v>0</v>
      </c>
      <c r="Y192" s="187" t="str">
        <f>IF(OR($C192="",'1045Bd Stammdaten Mitarb.'!M188="",F192="",'1045Bd Stammdaten Mitarb.'!O188="",X192=""),"",'1045Bd Stammdaten Mitarb.'!M188-F192-'1045Bd Stammdaten Mitarb.'!O188-X192)</f>
        <v/>
      </c>
      <c r="Z192" s="150" t="str">
        <f>IF(K192="","",K192 - '1045Bd Stammdaten Mitarb.'!R188)</f>
        <v/>
      </c>
      <c r="AA192" s="150" t="str">
        <f t="shared" si="41"/>
        <v/>
      </c>
      <c r="AB192" s="150" t="str">
        <f t="shared" si="42"/>
        <v/>
      </c>
      <c r="AC192" s="150" t="str">
        <f t="shared" si="43"/>
        <v/>
      </c>
      <c r="AD192" s="150" t="str">
        <f>IF(OR($C192="",K192="",N192=""),"",MAX(O192+'1045Bd Stammdaten Mitarb.'!S188-N192,0))</f>
        <v/>
      </c>
      <c r="AE192" s="150">
        <f>'1045Bd Stammdaten Mitarb.'!S188</f>
        <v>0</v>
      </c>
      <c r="AF192" s="150" t="str">
        <f t="shared" si="44"/>
        <v/>
      </c>
      <c r="AG192" s="159">
        <f>IF('1045Bd Stammdaten Mitarb.'!M188="",0,1)</f>
        <v>0</v>
      </c>
      <c r="AH192" s="179">
        <f t="shared" si="45"/>
        <v>0</v>
      </c>
      <c r="AI192" s="150">
        <f>IF('1045Bd Stammdaten Mitarb.'!M188="",0,'1045Bd Stammdaten Mitarb.'!M188)</f>
        <v>0</v>
      </c>
      <c r="AJ192" s="150">
        <f>IF('1045Bd Stammdaten Mitarb.'!M188="",0,'1045Bd Stammdaten Mitarb.'!O188)</f>
        <v>0</v>
      </c>
      <c r="AK192" s="194">
        <f>IF('1045Bd Stammdaten Mitarb.'!U188&gt;0,AA192,0)</f>
        <v>0</v>
      </c>
      <c r="AL192" s="160">
        <f>IF('1045Bd Stammdaten Mitarb.'!U188&gt;0,'1045Bd Stammdaten Mitarb.'!S188,0)</f>
        <v>0</v>
      </c>
      <c r="AM192" s="150">
        <f>'1045Bd Stammdaten Mitarb.'!M188</f>
        <v>0</v>
      </c>
      <c r="AN192" s="150">
        <f>'1045Bd Stammdaten Mitarb.'!O188</f>
        <v>0</v>
      </c>
      <c r="AO192" s="150">
        <f t="shared" si="46"/>
        <v>0</v>
      </c>
    </row>
    <row r="193" spans="1:41" s="152" customFormat="1" ht="16.899999999999999" customHeight="1">
      <c r="A193" s="191" t="str">
        <f>IF('1045Bd Stammdaten Mitarb.'!A189="","",'1045Bd Stammdaten Mitarb.'!A189)</f>
        <v/>
      </c>
      <c r="B193" s="192" t="str">
        <f>IF('1045Bd Stammdaten Mitarb.'!B189="","",'1045Bd Stammdaten Mitarb.'!B189)</f>
        <v/>
      </c>
      <c r="C193" s="193" t="str">
        <f>IF('1045Bd Stammdaten Mitarb.'!C189="","",'1045Bd Stammdaten Mitarb.'!C189)</f>
        <v/>
      </c>
      <c r="D193" s="277" t="str">
        <f>IF('1045Bd Stammdaten Mitarb.'!AF189="","",IF('1045Bd Stammdaten Mitarb.'!AF189*E193&gt;'1045Ad Antrag'!$B$28,'1045Ad Antrag'!$B$28/E193,'1045Bd Stammdaten Mitarb.'!AF189))</f>
        <v/>
      </c>
      <c r="E193" s="278" t="str">
        <f>IF('1045Bd Stammdaten Mitarb.'!M189="","",'1045Bd Stammdaten Mitarb.'!M189)</f>
        <v/>
      </c>
      <c r="F193" s="273" t="str">
        <f>IF('1045Bd Stammdaten Mitarb.'!N189="","",'1045Bd Stammdaten Mitarb.'!N189)</f>
        <v/>
      </c>
      <c r="G193" s="273" t="str">
        <f>IF('1045Bd Stammdaten Mitarb.'!O189="","",'1045Bd Stammdaten Mitarb.'!O189)</f>
        <v/>
      </c>
      <c r="H193" s="274" t="str">
        <f>IF('1045Bd Stammdaten Mitarb.'!P189="","",'1045Bd Stammdaten Mitarb.'!P189)</f>
        <v/>
      </c>
      <c r="I193" s="275" t="str">
        <f>IF('1045Bd Stammdaten Mitarb.'!Q189="","",'1045Bd Stammdaten Mitarb.'!Q189)</f>
        <v/>
      </c>
      <c r="J193" s="318" t="str">
        <f t="shared" si="32"/>
        <v/>
      </c>
      <c r="K193" s="278" t="str">
        <f t="shared" si="33"/>
        <v/>
      </c>
      <c r="L193" s="276" t="str">
        <f>IF('1045Bd Stammdaten Mitarb.'!R189="","",'1045Bd Stammdaten Mitarb.'!R189)</f>
        <v/>
      </c>
      <c r="M193" s="277" t="str">
        <f t="shared" si="34"/>
        <v/>
      </c>
      <c r="N193" s="319" t="str">
        <f t="shared" si="35"/>
        <v/>
      </c>
      <c r="O193" s="318" t="str">
        <f t="shared" si="36"/>
        <v/>
      </c>
      <c r="P193" s="278" t="str">
        <f t="shared" si="37"/>
        <v/>
      </c>
      <c r="Q193" s="276" t="str">
        <f t="shared" si="38"/>
        <v/>
      </c>
      <c r="R193" s="277" t="str">
        <f t="shared" si="39"/>
        <v/>
      </c>
      <c r="S193" s="278" t="str">
        <f>IF(N193="","",MAX((N193-AE193)*'1045Ad Antrag'!$B$30,0))</f>
        <v/>
      </c>
      <c r="T193" s="279" t="str">
        <f t="shared" si="40"/>
        <v/>
      </c>
      <c r="U193" s="187"/>
      <c r="V193" s="194">
        <f>'1045Bd Stammdaten Mitarb.'!L189</f>
        <v>0</v>
      </c>
      <c r="W193" s="194" t="str">
        <f>'1045Ed Abrechnung'!D193</f>
        <v/>
      </c>
      <c r="X193" s="187">
        <f>IF(AND('1045Bd Stammdaten Mitarb.'!P189="",'1045Bd Stammdaten Mitarb.'!Q189=""),0,'1045Bd Stammdaten Mitarb.'!P189-'1045Bd Stammdaten Mitarb.'!Q189)</f>
        <v>0</v>
      </c>
      <c r="Y193" s="187" t="str">
        <f>IF(OR($C193="",'1045Bd Stammdaten Mitarb.'!M189="",F193="",'1045Bd Stammdaten Mitarb.'!O189="",X193=""),"",'1045Bd Stammdaten Mitarb.'!M189-F193-'1045Bd Stammdaten Mitarb.'!O189-X193)</f>
        <v/>
      </c>
      <c r="Z193" s="150" t="str">
        <f>IF(K193="","",K193 - '1045Bd Stammdaten Mitarb.'!R189)</f>
        <v/>
      </c>
      <c r="AA193" s="150" t="str">
        <f t="shared" si="41"/>
        <v/>
      </c>
      <c r="AB193" s="150" t="str">
        <f t="shared" si="42"/>
        <v/>
      </c>
      <c r="AC193" s="150" t="str">
        <f t="shared" si="43"/>
        <v/>
      </c>
      <c r="AD193" s="150" t="str">
        <f>IF(OR($C193="",K193="",N193=""),"",MAX(O193+'1045Bd Stammdaten Mitarb.'!S189-N193,0))</f>
        <v/>
      </c>
      <c r="AE193" s="150">
        <f>'1045Bd Stammdaten Mitarb.'!S189</f>
        <v>0</v>
      </c>
      <c r="AF193" s="150" t="str">
        <f t="shared" si="44"/>
        <v/>
      </c>
      <c r="AG193" s="159">
        <f>IF('1045Bd Stammdaten Mitarb.'!M189="",0,1)</f>
        <v>0</v>
      </c>
      <c r="AH193" s="179">
        <f t="shared" si="45"/>
        <v>0</v>
      </c>
      <c r="AI193" s="150">
        <f>IF('1045Bd Stammdaten Mitarb.'!M189="",0,'1045Bd Stammdaten Mitarb.'!M189)</f>
        <v>0</v>
      </c>
      <c r="AJ193" s="150">
        <f>IF('1045Bd Stammdaten Mitarb.'!M189="",0,'1045Bd Stammdaten Mitarb.'!O189)</f>
        <v>0</v>
      </c>
      <c r="AK193" s="194">
        <f>IF('1045Bd Stammdaten Mitarb.'!U189&gt;0,AA193,0)</f>
        <v>0</v>
      </c>
      <c r="AL193" s="160">
        <f>IF('1045Bd Stammdaten Mitarb.'!U189&gt;0,'1045Bd Stammdaten Mitarb.'!S189,0)</f>
        <v>0</v>
      </c>
      <c r="AM193" s="150">
        <f>'1045Bd Stammdaten Mitarb.'!M189</f>
        <v>0</v>
      </c>
      <c r="AN193" s="150">
        <f>'1045Bd Stammdaten Mitarb.'!O189</f>
        <v>0</v>
      </c>
      <c r="AO193" s="150">
        <f t="shared" si="46"/>
        <v>0</v>
      </c>
    </row>
    <row r="194" spans="1:41" s="152" customFormat="1" ht="16.899999999999999" customHeight="1">
      <c r="A194" s="191" t="str">
        <f>IF('1045Bd Stammdaten Mitarb.'!A190="","",'1045Bd Stammdaten Mitarb.'!A190)</f>
        <v/>
      </c>
      <c r="B194" s="192" t="str">
        <f>IF('1045Bd Stammdaten Mitarb.'!B190="","",'1045Bd Stammdaten Mitarb.'!B190)</f>
        <v/>
      </c>
      <c r="C194" s="193" t="str">
        <f>IF('1045Bd Stammdaten Mitarb.'!C190="","",'1045Bd Stammdaten Mitarb.'!C190)</f>
        <v/>
      </c>
      <c r="D194" s="277" t="str">
        <f>IF('1045Bd Stammdaten Mitarb.'!AF190="","",IF('1045Bd Stammdaten Mitarb.'!AF190*E194&gt;'1045Ad Antrag'!$B$28,'1045Ad Antrag'!$B$28/E194,'1045Bd Stammdaten Mitarb.'!AF190))</f>
        <v/>
      </c>
      <c r="E194" s="278" t="str">
        <f>IF('1045Bd Stammdaten Mitarb.'!M190="","",'1045Bd Stammdaten Mitarb.'!M190)</f>
        <v/>
      </c>
      <c r="F194" s="273" t="str">
        <f>IF('1045Bd Stammdaten Mitarb.'!N190="","",'1045Bd Stammdaten Mitarb.'!N190)</f>
        <v/>
      </c>
      <c r="G194" s="273" t="str">
        <f>IF('1045Bd Stammdaten Mitarb.'!O190="","",'1045Bd Stammdaten Mitarb.'!O190)</f>
        <v/>
      </c>
      <c r="H194" s="274" t="str">
        <f>IF('1045Bd Stammdaten Mitarb.'!P190="","",'1045Bd Stammdaten Mitarb.'!P190)</f>
        <v/>
      </c>
      <c r="I194" s="275" t="str">
        <f>IF('1045Bd Stammdaten Mitarb.'!Q190="","",'1045Bd Stammdaten Mitarb.'!Q190)</f>
        <v/>
      </c>
      <c r="J194" s="318" t="str">
        <f t="shared" si="32"/>
        <v/>
      </c>
      <c r="K194" s="278" t="str">
        <f t="shared" si="33"/>
        <v/>
      </c>
      <c r="L194" s="276" t="str">
        <f>IF('1045Bd Stammdaten Mitarb.'!R190="","",'1045Bd Stammdaten Mitarb.'!R190)</f>
        <v/>
      </c>
      <c r="M194" s="277" t="str">
        <f t="shared" si="34"/>
        <v/>
      </c>
      <c r="N194" s="319" t="str">
        <f t="shared" si="35"/>
        <v/>
      </c>
      <c r="O194" s="318" t="str">
        <f t="shared" si="36"/>
        <v/>
      </c>
      <c r="P194" s="278" t="str">
        <f t="shared" si="37"/>
        <v/>
      </c>
      <c r="Q194" s="276" t="str">
        <f t="shared" si="38"/>
        <v/>
      </c>
      <c r="R194" s="277" t="str">
        <f t="shared" si="39"/>
        <v/>
      </c>
      <c r="S194" s="278" t="str">
        <f>IF(N194="","",MAX((N194-AE194)*'1045Ad Antrag'!$B$30,0))</f>
        <v/>
      </c>
      <c r="T194" s="279" t="str">
        <f t="shared" si="40"/>
        <v/>
      </c>
      <c r="U194" s="187"/>
      <c r="V194" s="194">
        <f>'1045Bd Stammdaten Mitarb.'!L190</f>
        <v>0</v>
      </c>
      <c r="W194" s="194" t="str">
        <f>'1045Ed Abrechnung'!D194</f>
        <v/>
      </c>
      <c r="X194" s="187">
        <f>IF(AND('1045Bd Stammdaten Mitarb.'!P190="",'1045Bd Stammdaten Mitarb.'!Q190=""),0,'1045Bd Stammdaten Mitarb.'!P190-'1045Bd Stammdaten Mitarb.'!Q190)</f>
        <v>0</v>
      </c>
      <c r="Y194" s="187" t="str">
        <f>IF(OR($C194="",'1045Bd Stammdaten Mitarb.'!M190="",F194="",'1045Bd Stammdaten Mitarb.'!O190="",X194=""),"",'1045Bd Stammdaten Mitarb.'!M190-F194-'1045Bd Stammdaten Mitarb.'!O190-X194)</f>
        <v/>
      </c>
      <c r="Z194" s="150" t="str">
        <f>IF(K194="","",K194 - '1045Bd Stammdaten Mitarb.'!R190)</f>
        <v/>
      </c>
      <c r="AA194" s="150" t="str">
        <f t="shared" si="41"/>
        <v/>
      </c>
      <c r="AB194" s="150" t="str">
        <f t="shared" si="42"/>
        <v/>
      </c>
      <c r="AC194" s="150" t="str">
        <f t="shared" si="43"/>
        <v/>
      </c>
      <c r="AD194" s="150" t="str">
        <f>IF(OR($C194="",K194="",N194=""),"",MAX(O194+'1045Bd Stammdaten Mitarb.'!S190-N194,0))</f>
        <v/>
      </c>
      <c r="AE194" s="150">
        <f>'1045Bd Stammdaten Mitarb.'!S190</f>
        <v>0</v>
      </c>
      <c r="AF194" s="150" t="str">
        <f t="shared" si="44"/>
        <v/>
      </c>
      <c r="AG194" s="159">
        <f>IF('1045Bd Stammdaten Mitarb.'!M190="",0,1)</f>
        <v>0</v>
      </c>
      <c r="AH194" s="179">
        <f t="shared" si="45"/>
        <v>0</v>
      </c>
      <c r="AI194" s="150">
        <f>IF('1045Bd Stammdaten Mitarb.'!M190="",0,'1045Bd Stammdaten Mitarb.'!M190)</f>
        <v>0</v>
      </c>
      <c r="AJ194" s="150">
        <f>IF('1045Bd Stammdaten Mitarb.'!M190="",0,'1045Bd Stammdaten Mitarb.'!O190)</f>
        <v>0</v>
      </c>
      <c r="AK194" s="194">
        <f>IF('1045Bd Stammdaten Mitarb.'!U190&gt;0,AA194,0)</f>
        <v>0</v>
      </c>
      <c r="AL194" s="160">
        <f>IF('1045Bd Stammdaten Mitarb.'!U190&gt;0,'1045Bd Stammdaten Mitarb.'!S190,0)</f>
        <v>0</v>
      </c>
      <c r="AM194" s="150">
        <f>'1045Bd Stammdaten Mitarb.'!M190</f>
        <v>0</v>
      </c>
      <c r="AN194" s="150">
        <f>'1045Bd Stammdaten Mitarb.'!O190</f>
        <v>0</v>
      </c>
      <c r="AO194" s="150">
        <f t="shared" si="46"/>
        <v>0</v>
      </c>
    </row>
    <row r="195" spans="1:41" s="152" customFormat="1" ht="16.899999999999999" customHeight="1">
      <c r="A195" s="191" t="str">
        <f>IF('1045Bd Stammdaten Mitarb.'!A191="","",'1045Bd Stammdaten Mitarb.'!A191)</f>
        <v/>
      </c>
      <c r="B195" s="192" t="str">
        <f>IF('1045Bd Stammdaten Mitarb.'!B191="","",'1045Bd Stammdaten Mitarb.'!B191)</f>
        <v/>
      </c>
      <c r="C195" s="193" t="str">
        <f>IF('1045Bd Stammdaten Mitarb.'!C191="","",'1045Bd Stammdaten Mitarb.'!C191)</f>
        <v/>
      </c>
      <c r="D195" s="277" t="str">
        <f>IF('1045Bd Stammdaten Mitarb.'!AF191="","",IF('1045Bd Stammdaten Mitarb.'!AF191*E195&gt;'1045Ad Antrag'!$B$28,'1045Ad Antrag'!$B$28/E195,'1045Bd Stammdaten Mitarb.'!AF191))</f>
        <v/>
      </c>
      <c r="E195" s="278" t="str">
        <f>IF('1045Bd Stammdaten Mitarb.'!M191="","",'1045Bd Stammdaten Mitarb.'!M191)</f>
        <v/>
      </c>
      <c r="F195" s="273" t="str">
        <f>IF('1045Bd Stammdaten Mitarb.'!N191="","",'1045Bd Stammdaten Mitarb.'!N191)</f>
        <v/>
      </c>
      <c r="G195" s="273" t="str">
        <f>IF('1045Bd Stammdaten Mitarb.'!O191="","",'1045Bd Stammdaten Mitarb.'!O191)</f>
        <v/>
      </c>
      <c r="H195" s="274" t="str">
        <f>IF('1045Bd Stammdaten Mitarb.'!P191="","",'1045Bd Stammdaten Mitarb.'!P191)</f>
        <v/>
      </c>
      <c r="I195" s="275" t="str">
        <f>IF('1045Bd Stammdaten Mitarb.'!Q191="","",'1045Bd Stammdaten Mitarb.'!Q191)</f>
        <v/>
      </c>
      <c r="J195" s="318" t="str">
        <f t="shared" si="32"/>
        <v/>
      </c>
      <c r="K195" s="278" t="str">
        <f t="shared" si="33"/>
        <v/>
      </c>
      <c r="L195" s="276" t="str">
        <f>IF('1045Bd Stammdaten Mitarb.'!R191="","",'1045Bd Stammdaten Mitarb.'!R191)</f>
        <v/>
      </c>
      <c r="M195" s="277" t="str">
        <f t="shared" si="34"/>
        <v/>
      </c>
      <c r="N195" s="319" t="str">
        <f t="shared" si="35"/>
        <v/>
      </c>
      <c r="O195" s="318" t="str">
        <f t="shared" si="36"/>
        <v/>
      </c>
      <c r="P195" s="278" t="str">
        <f t="shared" si="37"/>
        <v/>
      </c>
      <c r="Q195" s="276" t="str">
        <f t="shared" si="38"/>
        <v/>
      </c>
      <c r="R195" s="277" t="str">
        <f t="shared" si="39"/>
        <v/>
      </c>
      <c r="S195" s="278" t="str">
        <f>IF(N195="","",MAX((N195-AE195)*'1045Ad Antrag'!$B$30,0))</f>
        <v/>
      </c>
      <c r="T195" s="279" t="str">
        <f t="shared" si="40"/>
        <v/>
      </c>
      <c r="U195" s="187"/>
      <c r="V195" s="194">
        <f>'1045Bd Stammdaten Mitarb.'!L191</f>
        <v>0</v>
      </c>
      <c r="W195" s="194" t="str">
        <f>'1045Ed Abrechnung'!D195</f>
        <v/>
      </c>
      <c r="X195" s="187">
        <f>IF(AND('1045Bd Stammdaten Mitarb.'!P191="",'1045Bd Stammdaten Mitarb.'!Q191=""),0,'1045Bd Stammdaten Mitarb.'!P191-'1045Bd Stammdaten Mitarb.'!Q191)</f>
        <v>0</v>
      </c>
      <c r="Y195" s="187" t="str">
        <f>IF(OR($C195="",'1045Bd Stammdaten Mitarb.'!M191="",F195="",'1045Bd Stammdaten Mitarb.'!O191="",X195=""),"",'1045Bd Stammdaten Mitarb.'!M191-F195-'1045Bd Stammdaten Mitarb.'!O191-X195)</f>
        <v/>
      </c>
      <c r="Z195" s="150" t="str">
        <f>IF(K195="","",K195 - '1045Bd Stammdaten Mitarb.'!R191)</f>
        <v/>
      </c>
      <c r="AA195" s="150" t="str">
        <f t="shared" si="41"/>
        <v/>
      </c>
      <c r="AB195" s="150" t="str">
        <f t="shared" si="42"/>
        <v/>
      </c>
      <c r="AC195" s="150" t="str">
        <f t="shared" si="43"/>
        <v/>
      </c>
      <c r="AD195" s="150" t="str">
        <f>IF(OR($C195="",K195="",N195=""),"",MAX(O195+'1045Bd Stammdaten Mitarb.'!S191-N195,0))</f>
        <v/>
      </c>
      <c r="AE195" s="150">
        <f>'1045Bd Stammdaten Mitarb.'!S191</f>
        <v>0</v>
      </c>
      <c r="AF195" s="150" t="str">
        <f t="shared" si="44"/>
        <v/>
      </c>
      <c r="AG195" s="159">
        <f>IF('1045Bd Stammdaten Mitarb.'!M191="",0,1)</f>
        <v>0</v>
      </c>
      <c r="AH195" s="179">
        <f t="shared" si="45"/>
        <v>0</v>
      </c>
      <c r="AI195" s="150">
        <f>IF('1045Bd Stammdaten Mitarb.'!M191="",0,'1045Bd Stammdaten Mitarb.'!M191)</f>
        <v>0</v>
      </c>
      <c r="AJ195" s="150">
        <f>IF('1045Bd Stammdaten Mitarb.'!M191="",0,'1045Bd Stammdaten Mitarb.'!O191)</f>
        <v>0</v>
      </c>
      <c r="AK195" s="194">
        <f>IF('1045Bd Stammdaten Mitarb.'!U191&gt;0,AA195,0)</f>
        <v>0</v>
      </c>
      <c r="AL195" s="160">
        <f>IF('1045Bd Stammdaten Mitarb.'!U191&gt;0,'1045Bd Stammdaten Mitarb.'!S191,0)</f>
        <v>0</v>
      </c>
      <c r="AM195" s="150">
        <f>'1045Bd Stammdaten Mitarb.'!M191</f>
        <v>0</v>
      </c>
      <c r="AN195" s="150">
        <f>'1045Bd Stammdaten Mitarb.'!O191</f>
        <v>0</v>
      </c>
      <c r="AO195" s="150">
        <f t="shared" si="46"/>
        <v>0</v>
      </c>
    </row>
    <row r="196" spans="1:41" s="152" customFormat="1" ht="16.899999999999999" customHeight="1">
      <c r="A196" s="191" t="str">
        <f>IF('1045Bd Stammdaten Mitarb.'!A192="","",'1045Bd Stammdaten Mitarb.'!A192)</f>
        <v/>
      </c>
      <c r="B196" s="192" t="str">
        <f>IF('1045Bd Stammdaten Mitarb.'!B192="","",'1045Bd Stammdaten Mitarb.'!B192)</f>
        <v/>
      </c>
      <c r="C196" s="193" t="str">
        <f>IF('1045Bd Stammdaten Mitarb.'!C192="","",'1045Bd Stammdaten Mitarb.'!C192)</f>
        <v/>
      </c>
      <c r="D196" s="277" t="str">
        <f>IF('1045Bd Stammdaten Mitarb.'!AF192="","",IF('1045Bd Stammdaten Mitarb.'!AF192*E196&gt;'1045Ad Antrag'!$B$28,'1045Ad Antrag'!$B$28/E196,'1045Bd Stammdaten Mitarb.'!AF192))</f>
        <v/>
      </c>
      <c r="E196" s="278" t="str">
        <f>IF('1045Bd Stammdaten Mitarb.'!M192="","",'1045Bd Stammdaten Mitarb.'!M192)</f>
        <v/>
      </c>
      <c r="F196" s="273" t="str">
        <f>IF('1045Bd Stammdaten Mitarb.'!N192="","",'1045Bd Stammdaten Mitarb.'!N192)</f>
        <v/>
      </c>
      <c r="G196" s="273" t="str">
        <f>IF('1045Bd Stammdaten Mitarb.'!O192="","",'1045Bd Stammdaten Mitarb.'!O192)</f>
        <v/>
      </c>
      <c r="H196" s="274" t="str">
        <f>IF('1045Bd Stammdaten Mitarb.'!P192="","",'1045Bd Stammdaten Mitarb.'!P192)</f>
        <v/>
      </c>
      <c r="I196" s="275" t="str">
        <f>IF('1045Bd Stammdaten Mitarb.'!Q192="","",'1045Bd Stammdaten Mitarb.'!Q192)</f>
        <v/>
      </c>
      <c r="J196" s="318" t="str">
        <f t="shared" si="32"/>
        <v/>
      </c>
      <c r="K196" s="278" t="str">
        <f t="shared" si="33"/>
        <v/>
      </c>
      <c r="L196" s="276" t="str">
        <f>IF('1045Bd Stammdaten Mitarb.'!R192="","",'1045Bd Stammdaten Mitarb.'!R192)</f>
        <v/>
      </c>
      <c r="M196" s="277" t="str">
        <f t="shared" si="34"/>
        <v/>
      </c>
      <c r="N196" s="319" t="str">
        <f t="shared" si="35"/>
        <v/>
      </c>
      <c r="O196" s="318" t="str">
        <f t="shared" si="36"/>
        <v/>
      </c>
      <c r="P196" s="278" t="str">
        <f t="shared" si="37"/>
        <v/>
      </c>
      <c r="Q196" s="276" t="str">
        <f t="shared" si="38"/>
        <v/>
      </c>
      <c r="R196" s="277" t="str">
        <f t="shared" si="39"/>
        <v/>
      </c>
      <c r="S196" s="278" t="str">
        <f>IF(N196="","",MAX((N196-AE196)*'1045Ad Antrag'!$B$30,0))</f>
        <v/>
      </c>
      <c r="T196" s="279" t="str">
        <f t="shared" si="40"/>
        <v/>
      </c>
      <c r="U196" s="187"/>
      <c r="V196" s="194">
        <f>'1045Bd Stammdaten Mitarb.'!L192</f>
        <v>0</v>
      </c>
      <c r="W196" s="194" t="str">
        <f>'1045Ed Abrechnung'!D196</f>
        <v/>
      </c>
      <c r="X196" s="187">
        <f>IF(AND('1045Bd Stammdaten Mitarb.'!P192="",'1045Bd Stammdaten Mitarb.'!Q192=""),0,'1045Bd Stammdaten Mitarb.'!P192-'1045Bd Stammdaten Mitarb.'!Q192)</f>
        <v>0</v>
      </c>
      <c r="Y196" s="187" t="str">
        <f>IF(OR($C196="",'1045Bd Stammdaten Mitarb.'!M192="",F196="",'1045Bd Stammdaten Mitarb.'!O192="",X196=""),"",'1045Bd Stammdaten Mitarb.'!M192-F196-'1045Bd Stammdaten Mitarb.'!O192-X196)</f>
        <v/>
      </c>
      <c r="Z196" s="150" t="str">
        <f>IF(K196="","",K196 - '1045Bd Stammdaten Mitarb.'!R192)</f>
        <v/>
      </c>
      <c r="AA196" s="150" t="str">
        <f t="shared" si="41"/>
        <v/>
      </c>
      <c r="AB196" s="150" t="str">
        <f t="shared" si="42"/>
        <v/>
      </c>
      <c r="AC196" s="150" t="str">
        <f t="shared" si="43"/>
        <v/>
      </c>
      <c r="AD196" s="150" t="str">
        <f>IF(OR($C196="",K196="",N196=""),"",MAX(O196+'1045Bd Stammdaten Mitarb.'!S192-N196,0))</f>
        <v/>
      </c>
      <c r="AE196" s="150">
        <f>'1045Bd Stammdaten Mitarb.'!S192</f>
        <v>0</v>
      </c>
      <c r="AF196" s="150" t="str">
        <f t="shared" si="44"/>
        <v/>
      </c>
      <c r="AG196" s="159">
        <f>IF('1045Bd Stammdaten Mitarb.'!M192="",0,1)</f>
        <v>0</v>
      </c>
      <c r="AH196" s="179">
        <f t="shared" si="45"/>
        <v>0</v>
      </c>
      <c r="AI196" s="150">
        <f>IF('1045Bd Stammdaten Mitarb.'!M192="",0,'1045Bd Stammdaten Mitarb.'!M192)</f>
        <v>0</v>
      </c>
      <c r="AJ196" s="150">
        <f>IF('1045Bd Stammdaten Mitarb.'!M192="",0,'1045Bd Stammdaten Mitarb.'!O192)</f>
        <v>0</v>
      </c>
      <c r="AK196" s="194">
        <f>IF('1045Bd Stammdaten Mitarb.'!U192&gt;0,AA196,0)</f>
        <v>0</v>
      </c>
      <c r="AL196" s="160">
        <f>IF('1045Bd Stammdaten Mitarb.'!U192&gt;0,'1045Bd Stammdaten Mitarb.'!S192,0)</f>
        <v>0</v>
      </c>
      <c r="AM196" s="150">
        <f>'1045Bd Stammdaten Mitarb.'!M192</f>
        <v>0</v>
      </c>
      <c r="AN196" s="150">
        <f>'1045Bd Stammdaten Mitarb.'!O192</f>
        <v>0</v>
      </c>
      <c r="AO196" s="150">
        <f t="shared" si="46"/>
        <v>0</v>
      </c>
    </row>
    <row r="197" spans="1:41" s="152" customFormat="1" ht="16.899999999999999" customHeight="1">
      <c r="A197" s="191" t="str">
        <f>IF('1045Bd Stammdaten Mitarb.'!A193="","",'1045Bd Stammdaten Mitarb.'!A193)</f>
        <v/>
      </c>
      <c r="B197" s="192" t="str">
        <f>IF('1045Bd Stammdaten Mitarb.'!B193="","",'1045Bd Stammdaten Mitarb.'!B193)</f>
        <v/>
      </c>
      <c r="C197" s="193" t="str">
        <f>IF('1045Bd Stammdaten Mitarb.'!C193="","",'1045Bd Stammdaten Mitarb.'!C193)</f>
        <v/>
      </c>
      <c r="D197" s="277" t="str">
        <f>IF('1045Bd Stammdaten Mitarb.'!AF193="","",IF('1045Bd Stammdaten Mitarb.'!AF193*E197&gt;'1045Ad Antrag'!$B$28,'1045Ad Antrag'!$B$28/E197,'1045Bd Stammdaten Mitarb.'!AF193))</f>
        <v/>
      </c>
      <c r="E197" s="278" t="str">
        <f>IF('1045Bd Stammdaten Mitarb.'!M193="","",'1045Bd Stammdaten Mitarb.'!M193)</f>
        <v/>
      </c>
      <c r="F197" s="273" t="str">
        <f>IF('1045Bd Stammdaten Mitarb.'!N193="","",'1045Bd Stammdaten Mitarb.'!N193)</f>
        <v/>
      </c>
      <c r="G197" s="273" t="str">
        <f>IF('1045Bd Stammdaten Mitarb.'!O193="","",'1045Bd Stammdaten Mitarb.'!O193)</f>
        <v/>
      </c>
      <c r="H197" s="274" t="str">
        <f>IF('1045Bd Stammdaten Mitarb.'!P193="","",'1045Bd Stammdaten Mitarb.'!P193)</f>
        <v/>
      </c>
      <c r="I197" s="275" t="str">
        <f>IF('1045Bd Stammdaten Mitarb.'!Q193="","",'1045Bd Stammdaten Mitarb.'!Q193)</f>
        <v/>
      </c>
      <c r="J197" s="318" t="str">
        <f t="shared" si="32"/>
        <v/>
      </c>
      <c r="K197" s="278" t="str">
        <f t="shared" si="33"/>
        <v/>
      </c>
      <c r="L197" s="276" t="str">
        <f>IF('1045Bd Stammdaten Mitarb.'!R193="","",'1045Bd Stammdaten Mitarb.'!R193)</f>
        <v/>
      </c>
      <c r="M197" s="277" t="str">
        <f t="shared" si="34"/>
        <v/>
      </c>
      <c r="N197" s="319" t="str">
        <f t="shared" si="35"/>
        <v/>
      </c>
      <c r="O197" s="318" t="str">
        <f t="shared" si="36"/>
        <v/>
      </c>
      <c r="P197" s="278" t="str">
        <f t="shared" si="37"/>
        <v/>
      </c>
      <c r="Q197" s="276" t="str">
        <f t="shared" si="38"/>
        <v/>
      </c>
      <c r="R197" s="277" t="str">
        <f t="shared" si="39"/>
        <v/>
      </c>
      <c r="S197" s="278" t="str">
        <f>IF(N197="","",MAX((N197-AE197)*'1045Ad Antrag'!$B$30,0))</f>
        <v/>
      </c>
      <c r="T197" s="279" t="str">
        <f t="shared" si="40"/>
        <v/>
      </c>
      <c r="U197" s="187"/>
      <c r="V197" s="194">
        <f>'1045Bd Stammdaten Mitarb.'!L193</f>
        <v>0</v>
      </c>
      <c r="W197" s="194" t="str">
        <f>'1045Ed Abrechnung'!D197</f>
        <v/>
      </c>
      <c r="X197" s="187">
        <f>IF(AND('1045Bd Stammdaten Mitarb.'!P193="",'1045Bd Stammdaten Mitarb.'!Q193=""),0,'1045Bd Stammdaten Mitarb.'!P193-'1045Bd Stammdaten Mitarb.'!Q193)</f>
        <v>0</v>
      </c>
      <c r="Y197" s="187" t="str">
        <f>IF(OR($C197="",'1045Bd Stammdaten Mitarb.'!M193="",F197="",'1045Bd Stammdaten Mitarb.'!O193="",X197=""),"",'1045Bd Stammdaten Mitarb.'!M193-F197-'1045Bd Stammdaten Mitarb.'!O193-X197)</f>
        <v/>
      </c>
      <c r="Z197" s="150" t="str">
        <f>IF(K197="","",K197 - '1045Bd Stammdaten Mitarb.'!R193)</f>
        <v/>
      </c>
      <c r="AA197" s="150" t="str">
        <f t="shared" si="41"/>
        <v/>
      </c>
      <c r="AB197" s="150" t="str">
        <f t="shared" si="42"/>
        <v/>
      </c>
      <c r="AC197" s="150" t="str">
        <f t="shared" si="43"/>
        <v/>
      </c>
      <c r="AD197" s="150" t="str">
        <f>IF(OR($C197="",K197="",N197=""),"",MAX(O197+'1045Bd Stammdaten Mitarb.'!S193-N197,0))</f>
        <v/>
      </c>
      <c r="AE197" s="150">
        <f>'1045Bd Stammdaten Mitarb.'!S193</f>
        <v>0</v>
      </c>
      <c r="AF197" s="150" t="str">
        <f t="shared" si="44"/>
        <v/>
      </c>
      <c r="AG197" s="159">
        <f>IF('1045Bd Stammdaten Mitarb.'!M193="",0,1)</f>
        <v>0</v>
      </c>
      <c r="AH197" s="179">
        <f t="shared" si="45"/>
        <v>0</v>
      </c>
      <c r="AI197" s="150">
        <f>IF('1045Bd Stammdaten Mitarb.'!M193="",0,'1045Bd Stammdaten Mitarb.'!M193)</f>
        <v>0</v>
      </c>
      <c r="AJ197" s="150">
        <f>IF('1045Bd Stammdaten Mitarb.'!M193="",0,'1045Bd Stammdaten Mitarb.'!O193)</f>
        <v>0</v>
      </c>
      <c r="AK197" s="194">
        <f>IF('1045Bd Stammdaten Mitarb.'!U193&gt;0,AA197,0)</f>
        <v>0</v>
      </c>
      <c r="AL197" s="160">
        <f>IF('1045Bd Stammdaten Mitarb.'!U193&gt;0,'1045Bd Stammdaten Mitarb.'!S193,0)</f>
        <v>0</v>
      </c>
      <c r="AM197" s="150">
        <f>'1045Bd Stammdaten Mitarb.'!M193</f>
        <v>0</v>
      </c>
      <c r="AN197" s="150">
        <f>'1045Bd Stammdaten Mitarb.'!O193</f>
        <v>0</v>
      </c>
      <c r="AO197" s="150">
        <f t="shared" si="46"/>
        <v>0</v>
      </c>
    </row>
    <row r="198" spans="1:41" s="152" customFormat="1" ht="16.899999999999999" customHeight="1">
      <c r="A198" s="191" t="str">
        <f>IF('1045Bd Stammdaten Mitarb.'!A194="","",'1045Bd Stammdaten Mitarb.'!A194)</f>
        <v/>
      </c>
      <c r="B198" s="192" t="str">
        <f>IF('1045Bd Stammdaten Mitarb.'!B194="","",'1045Bd Stammdaten Mitarb.'!B194)</f>
        <v/>
      </c>
      <c r="C198" s="193" t="str">
        <f>IF('1045Bd Stammdaten Mitarb.'!C194="","",'1045Bd Stammdaten Mitarb.'!C194)</f>
        <v/>
      </c>
      <c r="D198" s="277" t="str">
        <f>IF('1045Bd Stammdaten Mitarb.'!AF194="","",IF('1045Bd Stammdaten Mitarb.'!AF194*E198&gt;'1045Ad Antrag'!$B$28,'1045Ad Antrag'!$B$28/E198,'1045Bd Stammdaten Mitarb.'!AF194))</f>
        <v/>
      </c>
      <c r="E198" s="278" t="str">
        <f>IF('1045Bd Stammdaten Mitarb.'!M194="","",'1045Bd Stammdaten Mitarb.'!M194)</f>
        <v/>
      </c>
      <c r="F198" s="273" t="str">
        <f>IF('1045Bd Stammdaten Mitarb.'!N194="","",'1045Bd Stammdaten Mitarb.'!N194)</f>
        <v/>
      </c>
      <c r="G198" s="273" t="str">
        <f>IF('1045Bd Stammdaten Mitarb.'!O194="","",'1045Bd Stammdaten Mitarb.'!O194)</f>
        <v/>
      </c>
      <c r="H198" s="274" t="str">
        <f>IF('1045Bd Stammdaten Mitarb.'!P194="","",'1045Bd Stammdaten Mitarb.'!P194)</f>
        <v/>
      </c>
      <c r="I198" s="275" t="str">
        <f>IF('1045Bd Stammdaten Mitarb.'!Q194="","",'1045Bd Stammdaten Mitarb.'!Q194)</f>
        <v/>
      </c>
      <c r="J198" s="318" t="str">
        <f t="shared" si="32"/>
        <v/>
      </c>
      <c r="K198" s="278" t="str">
        <f t="shared" si="33"/>
        <v/>
      </c>
      <c r="L198" s="276" t="str">
        <f>IF('1045Bd Stammdaten Mitarb.'!R194="","",'1045Bd Stammdaten Mitarb.'!R194)</f>
        <v/>
      </c>
      <c r="M198" s="277" t="str">
        <f t="shared" si="34"/>
        <v/>
      </c>
      <c r="N198" s="319" t="str">
        <f t="shared" si="35"/>
        <v/>
      </c>
      <c r="O198" s="318" t="str">
        <f t="shared" si="36"/>
        <v/>
      </c>
      <c r="P198" s="278" t="str">
        <f t="shared" si="37"/>
        <v/>
      </c>
      <c r="Q198" s="276" t="str">
        <f t="shared" si="38"/>
        <v/>
      </c>
      <c r="R198" s="277" t="str">
        <f t="shared" si="39"/>
        <v/>
      </c>
      <c r="S198" s="278" t="str">
        <f>IF(N198="","",MAX((N198-AE198)*'1045Ad Antrag'!$B$30,0))</f>
        <v/>
      </c>
      <c r="T198" s="279" t="str">
        <f t="shared" si="40"/>
        <v/>
      </c>
      <c r="U198" s="187"/>
      <c r="V198" s="194">
        <f>'1045Bd Stammdaten Mitarb.'!L194</f>
        <v>0</v>
      </c>
      <c r="W198" s="194" t="str">
        <f>'1045Ed Abrechnung'!D198</f>
        <v/>
      </c>
      <c r="X198" s="187">
        <f>IF(AND('1045Bd Stammdaten Mitarb.'!P194="",'1045Bd Stammdaten Mitarb.'!Q194=""),0,'1045Bd Stammdaten Mitarb.'!P194-'1045Bd Stammdaten Mitarb.'!Q194)</f>
        <v>0</v>
      </c>
      <c r="Y198" s="187" t="str">
        <f>IF(OR($C198="",'1045Bd Stammdaten Mitarb.'!M194="",F198="",'1045Bd Stammdaten Mitarb.'!O194="",X198=""),"",'1045Bd Stammdaten Mitarb.'!M194-F198-'1045Bd Stammdaten Mitarb.'!O194-X198)</f>
        <v/>
      </c>
      <c r="Z198" s="150" t="str">
        <f>IF(K198="","",K198 - '1045Bd Stammdaten Mitarb.'!R194)</f>
        <v/>
      </c>
      <c r="AA198" s="150" t="str">
        <f t="shared" si="41"/>
        <v/>
      </c>
      <c r="AB198" s="150" t="str">
        <f t="shared" si="42"/>
        <v/>
      </c>
      <c r="AC198" s="150" t="str">
        <f t="shared" si="43"/>
        <v/>
      </c>
      <c r="AD198" s="150" t="str">
        <f>IF(OR($C198="",K198="",N198=""),"",MAX(O198+'1045Bd Stammdaten Mitarb.'!S194-N198,0))</f>
        <v/>
      </c>
      <c r="AE198" s="150">
        <f>'1045Bd Stammdaten Mitarb.'!S194</f>
        <v>0</v>
      </c>
      <c r="AF198" s="150" t="str">
        <f t="shared" si="44"/>
        <v/>
      </c>
      <c r="AG198" s="159">
        <f>IF('1045Bd Stammdaten Mitarb.'!M194="",0,1)</f>
        <v>0</v>
      </c>
      <c r="AH198" s="179">
        <f t="shared" si="45"/>
        <v>0</v>
      </c>
      <c r="AI198" s="150">
        <f>IF('1045Bd Stammdaten Mitarb.'!M194="",0,'1045Bd Stammdaten Mitarb.'!M194)</f>
        <v>0</v>
      </c>
      <c r="AJ198" s="150">
        <f>IF('1045Bd Stammdaten Mitarb.'!M194="",0,'1045Bd Stammdaten Mitarb.'!O194)</f>
        <v>0</v>
      </c>
      <c r="AK198" s="194">
        <f>IF('1045Bd Stammdaten Mitarb.'!U194&gt;0,AA198,0)</f>
        <v>0</v>
      </c>
      <c r="AL198" s="160">
        <f>IF('1045Bd Stammdaten Mitarb.'!U194&gt;0,'1045Bd Stammdaten Mitarb.'!S194,0)</f>
        <v>0</v>
      </c>
      <c r="AM198" s="150">
        <f>'1045Bd Stammdaten Mitarb.'!M194</f>
        <v>0</v>
      </c>
      <c r="AN198" s="150">
        <f>'1045Bd Stammdaten Mitarb.'!O194</f>
        <v>0</v>
      </c>
      <c r="AO198" s="150">
        <f t="shared" si="46"/>
        <v>0</v>
      </c>
    </row>
    <row r="199" spans="1:41" s="152" customFormat="1" ht="16.899999999999999" customHeight="1">
      <c r="A199" s="191" t="str">
        <f>IF('1045Bd Stammdaten Mitarb.'!A195="","",'1045Bd Stammdaten Mitarb.'!A195)</f>
        <v/>
      </c>
      <c r="B199" s="192" t="str">
        <f>IF('1045Bd Stammdaten Mitarb.'!B195="","",'1045Bd Stammdaten Mitarb.'!B195)</f>
        <v/>
      </c>
      <c r="C199" s="193" t="str">
        <f>IF('1045Bd Stammdaten Mitarb.'!C195="","",'1045Bd Stammdaten Mitarb.'!C195)</f>
        <v/>
      </c>
      <c r="D199" s="277" t="str">
        <f>IF('1045Bd Stammdaten Mitarb.'!AF195="","",IF('1045Bd Stammdaten Mitarb.'!AF195*E199&gt;'1045Ad Antrag'!$B$28,'1045Ad Antrag'!$B$28/E199,'1045Bd Stammdaten Mitarb.'!AF195))</f>
        <v/>
      </c>
      <c r="E199" s="278" t="str">
        <f>IF('1045Bd Stammdaten Mitarb.'!M195="","",'1045Bd Stammdaten Mitarb.'!M195)</f>
        <v/>
      </c>
      <c r="F199" s="273" t="str">
        <f>IF('1045Bd Stammdaten Mitarb.'!N195="","",'1045Bd Stammdaten Mitarb.'!N195)</f>
        <v/>
      </c>
      <c r="G199" s="273" t="str">
        <f>IF('1045Bd Stammdaten Mitarb.'!O195="","",'1045Bd Stammdaten Mitarb.'!O195)</f>
        <v/>
      </c>
      <c r="H199" s="274" t="str">
        <f>IF('1045Bd Stammdaten Mitarb.'!P195="","",'1045Bd Stammdaten Mitarb.'!P195)</f>
        <v/>
      </c>
      <c r="I199" s="275" t="str">
        <f>IF('1045Bd Stammdaten Mitarb.'!Q195="","",'1045Bd Stammdaten Mitarb.'!Q195)</f>
        <v/>
      </c>
      <c r="J199" s="318" t="str">
        <f t="shared" si="32"/>
        <v/>
      </c>
      <c r="K199" s="278" t="str">
        <f t="shared" si="33"/>
        <v/>
      </c>
      <c r="L199" s="276" t="str">
        <f>IF('1045Bd Stammdaten Mitarb.'!R195="","",'1045Bd Stammdaten Mitarb.'!R195)</f>
        <v/>
      </c>
      <c r="M199" s="277" t="str">
        <f t="shared" si="34"/>
        <v/>
      </c>
      <c r="N199" s="319" t="str">
        <f t="shared" si="35"/>
        <v/>
      </c>
      <c r="O199" s="318" t="str">
        <f t="shared" si="36"/>
        <v/>
      </c>
      <c r="P199" s="278" t="str">
        <f t="shared" si="37"/>
        <v/>
      </c>
      <c r="Q199" s="276" t="str">
        <f t="shared" si="38"/>
        <v/>
      </c>
      <c r="R199" s="277" t="str">
        <f t="shared" si="39"/>
        <v/>
      </c>
      <c r="S199" s="278" t="str">
        <f>IF(N199="","",MAX((N199-AE199)*'1045Ad Antrag'!$B$30,0))</f>
        <v/>
      </c>
      <c r="T199" s="279" t="str">
        <f t="shared" si="40"/>
        <v/>
      </c>
      <c r="U199" s="187"/>
      <c r="V199" s="194">
        <f>'1045Bd Stammdaten Mitarb.'!L195</f>
        <v>0</v>
      </c>
      <c r="W199" s="194" t="str">
        <f>'1045Ed Abrechnung'!D199</f>
        <v/>
      </c>
      <c r="X199" s="187">
        <f>IF(AND('1045Bd Stammdaten Mitarb.'!P195="",'1045Bd Stammdaten Mitarb.'!Q195=""),0,'1045Bd Stammdaten Mitarb.'!P195-'1045Bd Stammdaten Mitarb.'!Q195)</f>
        <v>0</v>
      </c>
      <c r="Y199" s="187" t="str">
        <f>IF(OR($C199="",'1045Bd Stammdaten Mitarb.'!M195="",F199="",'1045Bd Stammdaten Mitarb.'!O195="",X199=""),"",'1045Bd Stammdaten Mitarb.'!M195-F199-'1045Bd Stammdaten Mitarb.'!O195-X199)</f>
        <v/>
      </c>
      <c r="Z199" s="150" t="str">
        <f>IF(K199="","",K199 - '1045Bd Stammdaten Mitarb.'!R195)</f>
        <v/>
      </c>
      <c r="AA199" s="150" t="str">
        <f t="shared" si="41"/>
        <v/>
      </c>
      <c r="AB199" s="150" t="str">
        <f t="shared" si="42"/>
        <v/>
      </c>
      <c r="AC199" s="150" t="str">
        <f t="shared" si="43"/>
        <v/>
      </c>
      <c r="AD199" s="150" t="str">
        <f>IF(OR($C199="",K199="",N199=""),"",MAX(O199+'1045Bd Stammdaten Mitarb.'!S195-N199,0))</f>
        <v/>
      </c>
      <c r="AE199" s="150">
        <f>'1045Bd Stammdaten Mitarb.'!S195</f>
        <v>0</v>
      </c>
      <c r="AF199" s="150" t="str">
        <f t="shared" si="44"/>
        <v/>
      </c>
      <c r="AG199" s="159">
        <f>IF('1045Bd Stammdaten Mitarb.'!M195="",0,1)</f>
        <v>0</v>
      </c>
      <c r="AH199" s="179">
        <f t="shared" si="45"/>
        <v>0</v>
      </c>
      <c r="AI199" s="150">
        <f>IF('1045Bd Stammdaten Mitarb.'!M195="",0,'1045Bd Stammdaten Mitarb.'!M195)</f>
        <v>0</v>
      </c>
      <c r="AJ199" s="150">
        <f>IF('1045Bd Stammdaten Mitarb.'!M195="",0,'1045Bd Stammdaten Mitarb.'!O195)</f>
        <v>0</v>
      </c>
      <c r="AK199" s="194">
        <f>IF('1045Bd Stammdaten Mitarb.'!U195&gt;0,AA199,0)</f>
        <v>0</v>
      </c>
      <c r="AL199" s="160">
        <f>IF('1045Bd Stammdaten Mitarb.'!U195&gt;0,'1045Bd Stammdaten Mitarb.'!S195,0)</f>
        <v>0</v>
      </c>
      <c r="AM199" s="150">
        <f>'1045Bd Stammdaten Mitarb.'!M195</f>
        <v>0</v>
      </c>
      <c r="AN199" s="150">
        <f>'1045Bd Stammdaten Mitarb.'!O195</f>
        <v>0</v>
      </c>
      <c r="AO199" s="150">
        <f t="shared" si="46"/>
        <v>0</v>
      </c>
    </row>
    <row r="200" spans="1:41" s="152" customFormat="1" ht="16.899999999999999" customHeight="1">
      <c r="A200" s="191" t="str">
        <f>IF('1045Bd Stammdaten Mitarb.'!A196="","",'1045Bd Stammdaten Mitarb.'!A196)</f>
        <v/>
      </c>
      <c r="B200" s="192" t="str">
        <f>IF('1045Bd Stammdaten Mitarb.'!B196="","",'1045Bd Stammdaten Mitarb.'!B196)</f>
        <v/>
      </c>
      <c r="C200" s="193" t="str">
        <f>IF('1045Bd Stammdaten Mitarb.'!C196="","",'1045Bd Stammdaten Mitarb.'!C196)</f>
        <v/>
      </c>
      <c r="D200" s="277" t="str">
        <f>IF('1045Bd Stammdaten Mitarb.'!AF196="","",IF('1045Bd Stammdaten Mitarb.'!AF196*E200&gt;'1045Ad Antrag'!$B$28,'1045Ad Antrag'!$B$28/E200,'1045Bd Stammdaten Mitarb.'!AF196))</f>
        <v/>
      </c>
      <c r="E200" s="278" t="str">
        <f>IF('1045Bd Stammdaten Mitarb.'!M196="","",'1045Bd Stammdaten Mitarb.'!M196)</f>
        <v/>
      </c>
      <c r="F200" s="273" t="str">
        <f>IF('1045Bd Stammdaten Mitarb.'!N196="","",'1045Bd Stammdaten Mitarb.'!N196)</f>
        <v/>
      </c>
      <c r="G200" s="273" t="str">
        <f>IF('1045Bd Stammdaten Mitarb.'!O196="","",'1045Bd Stammdaten Mitarb.'!O196)</f>
        <v/>
      </c>
      <c r="H200" s="274" t="str">
        <f>IF('1045Bd Stammdaten Mitarb.'!P196="","",'1045Bd Stammdaten Mitarb.'!P196)</f>
        <v/>
      </c>
      <c r="I200" s="275" t="str">
        <f>IF('1045Bd Stammdaten Mitarb.'!Q196="","",'1045Bd Stammdaten Mitarb.'!Q196)</f>
        <v/>
      </c>
      <c r="J200" s="318" t="str">
        <f t="shared" si="32"/>
        <v/>
      </c>
      <c r="K200" s="278" t="str">
        <f t="shared" si="33"/>
        <v/>
      </c>
      <c r="L200" s="276" t="str">
        <f>IF('1045Bd Stammdaten Mitarb.'!R196="","",'1045Bd Stammdaten Mitarb.'!R196)</f>
        <v/>
      </c>
      <c r="M200" s="277" t="str">
        <f t="shared" si="34"/>
        <v/>
      </c>
      <c r="N200" s="319" t="str">
        <f t="shared" si="35"/>
        <v/>
      </c>
      <c r="O200" s="318" t="str">
        <f t="shared" si="36"/>
        <v/>
      </c>
      <c r="P200" s="278" t="str">
        <f t="shared" si="37"/>
        <v/>
      </c>
      <c r="Q200" s="276" t="str">
        <f t="shared" si="38"/>
        <v/>
      </c>
      <c r="R200" s="277" t="str">
        <f t="shared" si="39"/>
        <v/>
      </c>
      <c r="S200" s="278" t="str">
        <f>IF(N200="","",MAX((N200-AE200)*'1045Ad Antrag'!$B$30,0))</f>
        <v/>
      </c>
      <c r="T200" s="279" t="str">
        <f t="shared" si="40"/>
        <v/>
      </c>
      <c r="U200" s="187"/>
      <c r="V200" s="194">
        <f>'1045Bd Stammdaten Mitarb.'!L196</f>
        <v>0</v>
      </c>
      <c r="W200" s="194" t="str">
        <f>'1045Ed Abrechnung'!D200</f>
        <v/>
      </c>
      <c r="X200" s="187">
        <f>IF(AND('1045Bd Stammdaten Mitarb.'!P196="",'1045Bd Stammdaten Mitarb.'!Q196=""),0,'1045Bd Stammdaten Mitarb.'!P196-'1045Bd Stammdaten Mitarb.'!Q196)</f>
        <v>0</v>
      </c>
      <c r="Y200" s="187" t="str">
        <f>IF(OR($C200="",'1045Bd Stammdaten Mitarb.'!M196="",F200="",'1045Bd Stammdaten Mitarb.'!O196="",X200=""),"",'1045Bd Stammdaten Mitarb.'!M196-F200-'1045Bd Stammdaten Mitarb.'!O196-X200)</f>
        <v/>
      </c>
      <c r="Z200" s="150" t="str">
        <f>IF(K200="","",K200 - '1045Bd Stammdaten Mitarb.'!R196)</f>
        <v/>
      </c>
      <c r="AA200" s="150" t="str">
        <f t="shared" si="41"/>
        <v/>
      </c>
      <c r="AB200" s="150" t="str">
        <f t="shared" si="42"/>
        <v/>
      </c>
      <c r="AC200" s="150" t="str">
        <f t="shared" si="43"/>
        <v/>
      </c>
      <c r="AD200" s="150" t="str">
        <f>IF(OR($C200="",K200="",N200=""),"",MAX(O200+'1045Bd Stammdaten Mitarb.'!S196-N200,0))</f>
        <v/>
      </c>
      <c r="AE200" s="150">
        <f>'1045Bd Stammdaten Mitarb.'!S196</f>
        <v>0</v>
      </c>
      <c r="AF200" s="150" t="str">
        <f t="shared" si="44"/>
        <v/>
      </c>
      <c r="AG200" s="159">
        <f>IF('1045Bd Stammdaten Mitarb.'!M196="",0,1)</f>
        <v>0</v>
      </c>
      <c r="AH200" s="179">
        <f t="shared" si="45"/>
        <v>0</v>
      </c>
      <c r="AI200" s="150">
        <f>IF('1045Bd Stammdaten Mitarb.'!M196="",0,'1045Bd Stammdaten Mitarb.'!M196)</f>
        <v>0</v>
      </c>
      <c r="AJ200" s="150">
        <f>IF('1045Bd Stammdaten Mitarb.'!M196="",0,'1045Bd Stammdaten Mitarb.'!O196)</f>
        <v>0</v>
      </c>
      <c r="AK200" s="194">
        <f>IF('1045Bd Stammdaten Mitarb.'!U196&gt;0,AA200,0)</f>
        <v>0</v>
      </c>
      <c r="AL200" s="160">
        <f>IF('1045Bd Stammdaten Mitarb.'!U196&gt;0,'1045Bd Stammdaten Mitarb.'!S196,0)</f>
        <v>0</v>
      </c>
      <c r="AM200" s="150">
        <f>'1045Bd Stammdaten Mitarb.'!M196</f>
        <v>0</v>
      </c>
      <c r="AN200" s="150">
        <f>'1045Bd Stammdaten Mitarb.'!O196</f>
        <v>0</v>
      </c>
      <c r="AO200" s="150">
        <f t="shared" si="46"/>
        <v>0</v>
      </c>
    </row>
    <row r="201" spans="1:41" s="152" customFormat="1" ht="16.899999999999999" customHeight="1">
      <c r="A201" s="191" t="str">
        <f>IF('1045Bd Stammdaten Mitarb.'!A197="","",'1045Bd Stammdaten Mitarb.'!A197)</f>
        <v/>
      </c>
      <c r="B201" s="192" t="str">
        <f>IF('1045Bd Stammdaten Mitarb.'!B197="","",'1045Bd Stammdaten Mitarb.'!B197)</f>
        <v/>
      </c>
      <c r="C201" s="193" t="str">
        <f>IF('1045Bd Stammdaten Mitarb.'!C197="","",'1045Bd Stammdaten Mitarb.'!C197)</f>
        <v/>
      </c>
      <c r="D201" s="277" t="str">
        <f>IF('1045Bd Stammdaten Mitarb.'!AF197="","",IF('1045Bd Stammdaten Mitarb.'!AF197*E201&gt;'1045Ad Antrag'!$B$28,'1045Ad Antrag'!$B$28/E201,'1045Bd Stammdaten Mitarb.'!AF197))</f>
        <v/>
      </c>
      <c r="E201" s="278" t="str">
        <f>IF('1045Bd Stammdaten Mitarb.'!M197="","",'1045Bd Stammdaten Mitarb.'!M197)</f>
        <v/>
      </c>
      <c r="F201" s="273" t="str">
        <f>IF('1045Bd Stammdaten Mitarb.'!N197="","",'1045Bd Stammdaten Mitarb.'!N197)</f>
        <v/>
      </c>
      <c r="G201" s="273" t="str">
        <f>IF('1045Bd Stammdaten Mitarb.'!O197="","",'1045Bd Stammdaten Mitarb.'!O197)</f>
        <v/>
      </c>
      <c r="H201" s="274" t="str">
        <f>IF('1045Bd Stammdaten Mitarb.'!P197="","",'1045Bd Stammdaten Mitarb.'!P197)</f>
        <v/>
      </c>
      <c r="I201" s="275" t="str">
        <f>IF('1045Bd Stammdaten Mitarb.'!Q197="","",'1045Bd Stammdaten Mitarb.'!Q197)</f>
        <v/>
      </c>
      <c r="J201" s="318" t="str">
        <f t="shared" si="32"/>
        <v/>
      </c>
      <c r="K201" s="278" t="str">
        <f t="shared" si="33"/>
        <v/>
      </c>
      <c r="L201" s="276" t="str">
        <f>IF('1045Bd Stammdaten Mitarb.'!R197="","",'1045Bd Stammdaten Mitarb.'!R197)</f>
        <v/>
      </c>
      <c r="M201" s="277" t="str">
        <f t="shared" si="34"/>
        <v/>
      </c>
      <c r="N201" s="319" t="str">
        <f t="shared" si="35"/>
        <v/>
      </c>
      <c r="O201" s="318" t="str">
        <f t="shared" si="36"/>
        <v/>
      </c>
      <c r="P201" s="278" t="str">
        <f t="shared" si="37"/>
        <v/>
      </c>
      <c r="Q201" s="276" t="str">
        <f t="shared" si="38"/>
        <v/>
      </c>
      <c r="R201" s="277" t="str">
        <f t="shared" si="39"/>
        <v/>
      </c>
      <c r="S201" s="278" t="str">
        <f>IF(N201="","",MAX((N201-AE201)*'1045Ad Antrag'!$B$30,0))</f>
        <v/>
      </c>
      <c r="T201" s="279" t="str">
        <f t="shared" si="40"/>
        <v/>
      </c>
      <c r="U201" s="187"/>
      <c r="V201" s="194">
        <f>'1045Bd Stammdaten Mitarb.'!L197</f>
        <v>0</v>
      </c>
      <c r="W201" s="194" t="str">
        <f>'1045Ed Abrechnung'!D201</f>
        <v/>
      </c>
      <c r="X201" s="187">
        <f>IF(AND('1045Bd Stammdaten Mitarb.'!P197="",'1045Bd Stammdaten Mitarb.'!Q197=""),0,'1045Bd Stammdaten Mitarb.'!P197-'1045Bd Stammdaten Mitarb.'!Q197)</f>
        <v>0</v>
      </c>
      <c r="Y201" s="187" t="str">
        <f>IF(OR($C201="",'1045Bd Stammdaten Mitarb.'!M197="",F201="",'1045Bd Stammdaten Mitarb.'!O197="",X201=""),"",'1045Bd Stammdaten Mitarb.'!M197-F201-'1045Bd Stammdaten Mitarb.'!O197-X201)</f>
        <v/>
      </c>
      <c r="Z201" s="150" t="str">
        <f>IF(K201="","",K201 - '1045Bd Stammdaten Mitarb.'!R197)</f>
        <v/>
      </c>
      <c r="AA201" s="150" t="str">
        <f t="shared" si="41"/>
        <v/>
      </c>
      <c r="AB201" s="150" t="str">
        <f t="shared" si="42"/>
        <v/>
      </c>
      <c r="AC201" s="150" t="str">
        <f t="shared" si="43"/>
        <v/>
      </c>
      <c r="AD201" s="150" t="str">
        <f>IF(OR($C201="",K201="",N201=""),"",MAX(O201+'1045Bd Stammdaten Mitarb.'!S197-N201,0))</f>
        <v/>
      </c>
      <c r="AE201" s="150">
        <f>'1045Bd Stammdaten Mitarb.'!S197</f>
        <v>0</v>
      </c>
      <c r="AF201" s="150" t="str">
        <f t="shared" si="44"/>
        <v/>
      </c>
      <c r="AG201" s="159">
        <f>IF('1045Bd Stammdaten Mitarb.'!M197="",0,1)</f>
        <v>0</v>
      </c>
      <c r="AH201" s="179">
        <f t="shared" si="45"/>
        <v>0</v>
      </c>
      <c r="AI201" s="150">
        <f>IF('1045Bd Stammdaten Mitarb.'!M197="",0,'1045Bd Stammdaten Mitarb.'!M197)</f>
        <v>0</v>
      </c>
      <c r="AJ201" s="150">
        <f>IF('1045Bd Stammdaten Mitarb.'!M197="",0,'1045Bd Stammdaten Mitarb.'!O197)</f>
        <v>0</v>
      </c>
      <c r="AK201" s="194">
        <f>IF('1045Bd Stammdaten Mitarb.'!U197&gt;0,AA201,0)</f>
        <v>0</v>
      </c>
      <c r="AL201" s="160">
        <f>IF('1045Bd Stammdaten Mitarb.'!U197&gt;0,'1045Bd Stammdaten Mitarb.'!S197,0)</f>
        <v>0</v>
      </c>
      <c r="AM201" s="150">
        <f>'1045Bd Stammdaten Mitarb.'!M197</f>
        <v>0</v>
      </c>
      <c r="AN201" s="150">
        <f>'1045Bd Stammdaten Mitarb.'!O197</f>
        <v>0</v>
      </c>
      <c r="AO201" s="150">
        <f t="shared" si="46"/>
        <v>0</v>
      </c>
    </row>
    <row r="202" spans="1:41" s="152" customFormat="1" ht="16.899999999999999" customHeight="1">
      <c r="A202" s="191" t="str">
        <f>IF('1045Bd Stammdaten Mitarb.'!A198="","",'1045Bd Stammdaten Mitarb.'!A198)</f>
        <v/>
      </c>
      <c r="B202" s="192" t="str">
        <f>IF('1045Bd Stammdaten Mitarb.'!B198="","",'1045Bd Stammdaten Mitarb.'!B198)</f>
        <v/>
      </c>
      <c r="C202" s="193" t="str">
        <f>IF('1045Bd Stammdaten Mitarb.'!C198="","",'1045Bd Stammdaten Mitarb.'!C198)</f>
        <v/>
      </c>
      <c r="D202" s="277" t="str">
        <f>IF('1045Bd Stammdaten Mitarb.'!AF198="","",IF('1045Bd Stammdaten Mitarb.'!AF198*E202&gt;'1045Ad Antrag'!$B$28,'1045Ad Antrag'!$B$28/E202,'1045Bd Stammdaten Mitarb.'!AF198))</f>
        <v/>
      </c>
      <c r="E202" s="278" t="str">
        <f>IF('1045Bd Stammdaten Mitarb.'!M198="","",'1045Bd Stammdaten Mitarb.'!M198)</f>
        <v/>
      </c>
      <c r="F202" s="273" t="str">
        <f>IF('1045Bd Stammdaten Mitarb.'!N198="","",'1045Bd Stammdaten Mitarb.'!N198)</f>
        <v/>
      </c>
      <c r="G202" s="273" t="str">
        <f>IF('1045Bd Stammdaten Mitarb.'!O198="","",'1045Bd Stammdaten Mitarb.'!O198)</f>
        <v/>
      </c>
      <c r="H202" s="274" t="str">
        <f>IF('1045Bd Stammdaten Mitarb.'!P198="","",'1045Bd Stammdaten Mitarb.'!P198)</f>
        <v/>
      </c>
      <c r="I202" s="275" t="str">
        <f>IF('1045Bd Stammdaten Mitarb.'!Q198="","",'1045Bd Stammdaten Mitarb.'!Q198)</f>
        <v/>
      </c>
      <c r="J202" s="318" t="str">
        <f t="shared" si="32"/>
        <v/>
      </c>
      <c r="K202" s="278" t="str">
        <f t="shared" si="33"/>
        <v/>
      </c>
      <c r="L202" s="276" t="str">
        <f>IF('1045Bd Stammdaten Mitarb.'!R198="","",'1045Bd Stammdaten Mitarb.'!R198)</f>
        <v/>
      </c>
      <c r="M202" s="277" t="str">
        <f t="shared" si="34"/>
        <v/>
      </c>
      <c r="N202" s="319" t="str">
        <f t="shared" si="35"/>
        <v/>
      </c>
      <c r="O202" s="318" t="str">
        <f t="shared" si="36"/>
        <v/>
      </c>
      <c r="P202" s="278" t="str">
        <f t="shared" si="37"/>
        <v/>
      </c>
      <c r="Q202" s="276" t="str">
        <f t="shared" si="38"/>
        <v/>
      </c>
      <c r="R202" s="277" t="str">
        <f t="shared" si="39"/>
        <v/>
      </c>
      <c r="S202" s="278" t="str">
        <f>IF(N202="","",MAX((N202-AE202)*'1045Ad Antrag'!$B$30,0))</f>
        <v/>
      </c>
      <c r="T202" s="279" t="str">
        <f t="shared" si="40"/>
        <v/>
      </c>
      <c r="U202" s="187"/>
      <c r="V202" s="194">
        <f>'1045Bd Stammdaten Mitarb.'!L198</f>
        <v>0</v>
      </c>
      <c r="W202" s="194" t="str">
        <f>'1045Ed Abrechnung'!D202</f>
        <v/>
      </c>
      <c r="X202" s="187">
        <f>IF(AND('1045Bd Stammdaten Mitarb.'!P198="",'1045Bd Stammdaten Mitarb.'!Q198=""),0,'1045Bd Stammdaten Mitarb.'!P198-'1045Bd Stammdaten Mitarb.'!Q198)</f>
        <v>0</v>
      </c>
      <c r="Y202" s="187" t="str">
        <f>IF(OR($C202="",'1045Bd Stammdaten Mitarb.'!M198="",F202="",'1045Bd Stammdaten Mitarb.'!O198="",X202=""),"",'1045Bd Stammdaten Mitarb.'!M198-F202-'1045Bd Stammdaten Mitarb.'!O198-X202)</f>
        <v/>
      </c>
      <c r="Z202" s="150" t="str">
        <f>IF(K202="","",K202 - '1045Bd Stammdaten Mitarb.'!R198)</f>
        <v/>
      </c>
      <c r="AA202" s="150" t="str">
        <f t="shared" si="41"/>
        <v/>
      </c>
      <c r="AB202" s="150" t="str">
        <f t="shared" si="42"/>
        <v/>
      </c>
      <c r="AC202" s="150" t="str">
        <f t="shared" si="43"/>
        <v/>
      </c>
      <c r="AD202" s="150" t="str">
        <f>IF(OR($C202="",K202="",N202=""),"",MAX(O202+'1045Bd Stammdaten Mitarb.'!S198-N202,0))</f>
        <v/>
      </c>
      <c r="AE202" s="150">
        <f>'1045Bd Stammdaten Mitarb.'!S198</f>
        <v>0</v>
      </c>
      <c r="AF202" s="150" t="str">
        <f t="shared" si="44"/>
        <v/>
      </c>
      <c r="AG202" s="159">
        <f>IF('1045Bd Stammdaten Mitarb.'!M198="",0,1)</f>
        <v>0</v>
      </c>
      <c r="AH202" s="179">
        <f t="shared" si="45"/>
        <v>0</v>
      </c>
      <c r="AI202" s="150">
        <f>IF('1045Bd Stammdaten Mitarb.'!M198="",0,'1045Bd Stammdaten Mitarb.'!M198)</f>
        <v>0</v>
      </c>
      <c r="AJ202" s="150">
        <f>IF('1045Bd Stammdaten Mitarb.'!M198="",0,'1045Bd Stammdaten Mitarb.'!O198)</f>
        <v>0</v>
      </c>
      <c r="AK202" s="194">
        <f>IF('1045Bd Stammdaten Mitarb.'!U198&gt;0,AA202,0)</f>
        <v>0</v>
      </c>
      <c r="AL202" s="160">
        <f>IF('1045Bd Stammdaten Mitarb.'!U198&gt;0,'1045Bd Stammdaten Mitarb.'!S198,0)</f>
        <v>0</v>
      </c>
      <c r="AM202" s="150">
        <f>'1045Bd Stammdaten Mitarb.'!M198</f>
        <v>0</v>
      </c>
      <c r="AN202" s="150">
        <f>'1045Bd Stammdaten Mitarb.'!O198</f>
        <v>0</v>
      </c>
      <c r="AO202" s="150">
        <f t="shared" si="46"/>
        <v>0</v>
      </c>
    </row>
    <row r="203" spans="1:41" s="152" customFormat="1" ht="16.899999999999999" customHeight="1">
      <c r="A203" s="191" t="str">
        <f>IF('1045Bd Stammdaten Mitarb.'!A199="","",'1045Bd Stammdaten Mitarb.'!A199)</f>
        <v/>
      </c>
      <c r="B203" s="192" t="str">
        <f>IF('1045Bd Stammdaten Mitarb.'!B199="","",'1045Bd Stammdaten Mitarb.'!B199)</f>
        <v/>
      </c>
      <c r="C203" s="193" t="str">
        <f>IF('1045Bd Stammdaten Mitarb.'!C199="","",'1045Bd Stammdaten Mitarb.'!C199)</f>
        <v/>
      </c>
      <c r="D203" s="277" t="str">
        <f>IF('1045Bd Stammdaten Mitarb.'!AF199="","",IF('1045Bd Stammdaten Mitarb.'!AF199*E203&gt;'1045Ad Antrag'!$B$28,'1045Ad Antrag'!$B$28/E203,'1045Bd Stammdaten Mitarb.'!AF199))</f>
        <v/>
      </c>
      <c r="E203" s="278" t="str">
        <f>IF('1045Bd Stammdaten Mitarb.'!M199="","",'1045Bd Stammdaten Mitarb.'!M199)</f>
        <v/>
      </c>
      <c r="F203" s="273" t="str">
        <f>IF('1045Bd Stammdaten Mitarb.'!N199="","",'1045Bd Stammdaten Mitarb.'!N199)</f>
        <v/>
      </c>
      <c r="G203" s="273" t="str">
        <f>IF('1045Bd Stammdaten Mitarb.'!O199="","",'1045Bd Stammdaten Mitarb.'!O199)</f>
        <v/>
      </c>
      <c r="H203" s="274" t="str">
        <f>IF('1045Bd Stammdaten Mitarb.'!P199="","",'1045Bd Stammdaten Mitarb.'!P199)</f>
        <v/>
      </c>
      <c r="I203" s="275" t="str">
        <f>IF('1045Bd Stammdaten Mitarb.'!Q199="","",'1045Bd Stammdaten Mitarb.'!Q199)</f>
        <v/>
      </c>
      <c r="J203" s="318" t="str">
        <f t="shared" si="32"/>
        <v/>
      </c>
      <c r="K203" s="278" t="str">
        <f t="shared" si="33"/>
        <v/>
      </c>
      <c r="L203" s="276" t="str">
        <f>IF('1045Bd Stammdaten Mitarb.'!R199="","",'1045Bd Stammdaten Mitarb.'!R199)</f>
        <v/>
      </c>
      <c r="M203" s="277" t="str">
        <f t="shared" si="34"/>
        <v/>
      </c>
      <c r="N203" s="319" t="str">
        <f t="shared" si="35"/>
        <v/>
      </c>
      <c r="O203" s="318" t="str">
        <f t="shared" si="36"/>
        <v/>
      </c>
      <c r="P203" s="278" t="str">
        <f t="shared" si="37"/>
        <v/>
      </c>
      <c r="Q203" s="276" t="str">
        <f t="shared" si="38"/>
        <v/>
      </c>
      <c r="R203" s="277" t="str">
        <f t="shared" si="39"/>
        <v/>
      </c>
      <c r="S203" s="278" t="str">
        <f>IF(N203="","",MAX((N203-AE203)*'1045Ad Antrag'!$B$30,0))</f>
        <v/>
      </c>
      <c r="T203" s="279" t="str">
        <f t="shared" si="40"/>
        <v/>
      </c>
      <c r="U203" s="187"/>
      <c r="V203" s="194">
        <f>'1045Bd Stammdaten Mitarb.'!L199</f>
        <v>0</v>
      </c>
      <c r="W203" s="194" t="str">
        <f>'1045Ed Abrechnung'!D203</f>
        <v/>
      </c>
      <c r="X203" s="187">
        <f>IF(AND('1045Bd Stammdaten Mitarb.'!P199="",'1045Bd Stammdaten Mitarb.'!Q199=""),0,'1045Bd Stammdaten Mitarb.'!P199-'1045Bd Stammdaten Mitarb.'!Q199)</f>
        <v>0</v>
      </c>
      <c r="Y203" s="187" t="str">
        <f>IF(OR($C203="",'1045Bd Stammdaten Mitarb.'!M199="",F203="",'1045Bd Stammdaten Mitarb.'!O199="",X203=""),"",'1045Bd Stammdaten Mitarb.'!M199-F203-'1045Bd Stammdaten Mitarb.'!O199-X203)</f>
        <v/>
      </c>
      <c r="Z203" s="150" t="str">
        <f>IF(K203="","",K203 - '1045Bd Stammdaten Mitarb.'!R199)</f>
        <v/>
      </c>
      <c r="AA203" s="150" t="str">
        <f t="shared" si="41"/>
        <v/>
      </c>
      <c r="AB203" s="150" t="str">
        <f t="shared" si="42"/>
        <v/>
      </c>
      <c r="AC203" s="150" t="str">
        <f t="shared" si="43"/>
        <v/>
      </c>
      <c r="AD203" s="150" t="str">
        <f>IF(OR($C203="",K203="",N203=""),"",MAX(O203+'1045Bd Stammdaten Mitarb.'!S199-N203,0))</f>
        <v/>
      </c>
      <c r="AE203" s="150">
        <f>'1045Bd Stammdaten Mitarb.'!S199</f>
        <v>0</v>
      </c>
      <c r="AF203" s="150" t="str">
        <f t="shared" si="44"/>
        <v/>
      </c>
      <c r="AG203" s="159">
        <f>IF('1045Bd Stammdaten Mitarb.'!M199="",0,1)</f>
        <v>0</v>
      </c>
      <c r="AH203" s="179">
        <f t="shared" si="45"/>
        <v>0</v>
      </c>
      <c r="AI203" s="150">
        <f>IF('1045Bd Stammdaten Mitarb.'!M199="",0,'1045Bd Stammdaten Mitarb.'!M199)</f>
        <v>0</v>
      </c>
      <c r="AJ203" s="150">
        <f>IF('1045Bd Stammdaten Mitarb.'!M199="",0,'1045Bd Stammdaten Mitarb.'!O199)</f>
        <v>0</v>
      </c>
      <c r="AK203" s="194">
        <f>IF('1045Bd Stammdaten Mitarb.'!U199&gt;0,AA203,0)</f>
        <v>0</v>
      </c>
      <c r="AL203" s="160">
        <f>IF('1045Bd Stammdaten Mitarb.'!U199&gt;0,'1045Bd Stammdaten Mitarb.'!S199,0)</f>
        <v>0</v>
      </c>
      <c r="AM203" s="150">
        <f>'1045Bd Stammdaten Mitarb.'!M199</f>
        <v>0</v>
      </c>
      <c r="AN203" s="150">
        <f>'1045Bd Stammdaten Mitarb.'!O199</f>
        <v>0</v>
      </c>
      <c r="AO203" s="150">
        <f t="shared" si="46"/>
        <v>0</v>
      </c>
    </row>
    <row r="204" spans="1:41" s="152" customFormat="1" ht="16.899999999999999" customHeight="1">
      <c r="A204" s="191" t="str">
        <f>IF('1045Bd Stammdaten Mitarb.'!A200="","",'1045Bd Stammdaten Mitarb.'!A200)</f>
        <v/>
      </c>
      <c r="B204" s="192" t="str">
        <f>IF('1045Bd Stammdaten Mitarb.'!B200="","",'1045Bd Stammdaten Mitarb.'!B200)</f>
        <v/>
      </c>
      <c r="C204" s="193" t="str">
        <f>IF('1045Bd Stammdaten Mitarb.'!C200="","",'1045Bd Stammdaten Mitarb.'!C200)</f>
        <v/>
      </c>
      <c r="D204" s="277" t="str">
        <f>IF('1045Bd Stammdaten Mitarb.'!AF200="","",IF('1045Bd Stammdaten Mitarb.'!AF200*E204&gt;'1045Ad Antrag'!$B$28,'1045Ad Antrag'!$B$28/E204,'1045Bd Stammdaten Mitarb.'!AF200))</f>
        <v/>
      </c>
      <c r="E204" s="278" t="str">
        <f>IF('1045Bd Stammdaten Mitarb.'!M200="","",'1045Bd Stammdaten Mitarb.'!M200)</f>
        <v/>
      </c>
      <c r="F204" s="273" t="str">
        <f>IF('1045Bd Stammdaten Mitarb.'!N200="","",'1045Bd Stammdaten Mitarb.'!N200)</f>
        <v/>
      </c>
      <c r="G204" s="273" t="str">
        <f>IF('1045Bd Stammdaten Mitarb.'!O200="","",'1045Bd Stammdaten Mitarb.'!O200)</f>
        <v/>
      </c>
      <c r="H204" s="274" t="str">
        <f>IF('1045Bd Stammdaten Mitarb.'!P200="","",'1045Bd Stammdaten Mitarb.'!P200)</f>
        <v/>
      </c>
      <c r="I204" s="275" t="str">
        <f>IF('1045Bd Stammdaten Mitarb.'!Q200="","",'1045Bd Stammdaten Mitarb.'!Q200)</f>
        <v/>
      </c>
      <c r="J204" s="318" t="str">
        <f t="shared" si="32"/>
        <v/>
      </c>
      <c r="K204" s="278" t="str">
        <f t="shared" si="33"/>
        <v/>
      </c>
      <c r="L204" s="276" t="str">
        <f>IF('1045Bd Stammdaten Mitarb.'!R200="","",'1045Bd Stammdaten Mitarb.'!R200)</f>
        <v/>
      </c>
      <c r="M204" s="277" t="str">
        <f t="shared" si="34"/>
        <v/>
      </c>
      <c r="N204" s="319" t="str">
        <f t="shared" si="35"/>
        <v/>
      </c>
      <c r="O204" s="318" t="str">
        <f t="shared" si="36"/>
        <v/>
      </c>
      <c r="P204" s="278" t="str">
        <f t="shared" si="37"/>
        <v/>
      </c>
      <c r="Q204" s="276" t="str">
        <f t="shared" si="38"/>
        <v/>
      </c>
      <c r="R204" s="277" t="str">
        <f t="shared" si="39"/>
        <v/>
      </c>
      <c r="S204" s="278" t="str">
        <f>IF(N204="","",MAX((N204-AE204)*'1045Ad Antrag'!$B$30,0))</f>
        <v/>
      </c>
      <c r="T204" s="279" t="str">
        <f t="shared" si="40"/>
        <v/>
      </c>
      <c r="U204" s="187"/>
      <c r="V204" s="194">
        <f>'1045Bd Stammdaten Mitarb.'!L200</f>
        <v>0</v>
      </c>
      <c r="W204" s="194" t="str">
        <f>'1045Ed Abrechnung'!D204</f>
        <v/>
      </c>
      <c r="X204" s="187">
        <f>IF(AND('1045Bd Stammdaten Mitarb.'!P200="",'1045Bd Stammdaten Mitarb.'!Q200=""),0,'1045Bd Stammdaten Mitarb.'!P200-'1045Bd Stammdaten Mitarb.'!Q200)</f>
        <v>0</v>
      </c>
      <c r="Y204" s="187" t="str">
        <f>IF(OR($C204="",'1045Bd Stammdaten Mitarb.'!M200="",F204="",'1045Bd Stammdaten Mitarb.'!O200="",X204=""),"",'1045Bd Stammdaten Mitarb.'!M200-F204-'1045Bd Stammdaten Mitarb.'!O200-X204)</f>
        <v/>
      </c>
      <c r="Z204" s="150" t="str">
        <f>IF(K204="","",K204 - '1045Bd Stammdaten Mitarb.'!R200)</f>
        <v/>
      </c>
      <c r="AA204" s="150" t="str">
        <f t="shared" si="41"/>
        <v/>
      </c>
      <c r="AB204" s="150" t="str">
        <f t="shared" si="42"/>
        <v/>
      </c>
      <c r="AC204" s="150" t="str">
        <f t="shared" si="43"/>
        <v/>
      </c>
      <c r="AD204" s="150" t="str">
        <f>IF(OR($C204="",K204="",N204=""),"",MAX(O204+'1045Bd Stammdaten Mitarb.'!S200-N204,0))</f>
        <v/>
      </c>
      <c r="AE204" s="150">
        <f>'1045Bd Stammdaten Mitarb.'!S200</f>
        <v>0</v>
      </c>
      <c r="AF204" s="150" t="str">
        <f t="shared" si="44"/>
        <v/>
      </c>
      <c r="AG204" s="159">
        <f>IF('1045Bd Stammdaten Mitarb.'!M200="",0,1)</f>
        <v>0</v>
      </c>
      <c r="AH204" s="179">
        <f t="shared" si="45"/>
        <v>0</v>
      </c>
      <c r="AI204" s="150">
        <f>IF('1045Bd Stammdaten Mitarb.'!M200="",0,'1045Bd Stammdaten Mitarb.'!M200)</f>
        <v>0</v>
      </c>
      <c r="AJ204" s="150">
        <f>IF('1045Bd Stammdaten Mitarb.'!M200="",0,'1045Bd Stammdaten Mitarb.'!O200)</f>
        <v>0</v>
      </c>
      <c r="AK204" s="194">
        <f>IF('1045Bd Stammdaten Mitarb.'!U200&gt;0,AA204,0)</f>
        <v>0</v>
      </c>
      <c r="AL204" s="160">
        <f>IF('1045Bd Stammdaten Mitarb.'!U200&gt;0,'1045Bd Stammdaten Mitarb.'!S200,0)</f>
        <v>0</v>
      </c>
      <c r="AM204" s="150">
        <f>'1045Bd Stammdaten Mitarb.'!M200</f>
        <v>0</v>
      </c>
      <c r="AN204" s="150">
        <f>'1045Bd Stammdaten Mitarb.'!O200</f>
        <v>0</v>
      </c>
      <c r="AO204" s="150">
        <f t="shared" si="46"/>
        <v>0</v>
      </c>
    </row>
    <row r="205" spans="1:41" s="152" customFormat="1" ht="16.899999999999999" customHeight="1">
      <c r="A205" s="191" t="str">
        <f>IF('1045Bd Stammdaten Mitarb.'!A201="","",'1045Bd Stammdaten Mitarb.'!A201)</f>
        <v/>
      </c>
      <c r="B205" s="192" t="str">
        <f>IF('1045Bd Stammdaten Mitarb.'!B201="","",'1045Bd Stammdaten Mitarb.'!B201)</f>
        <v/>
      </c>
      <c r="C205" s="193" t="str">
        <f>IF('1045Bd Stammdaten Mitarb.'!C201="","",'1045Bd Stammdaten Mitarb.'!C201)</f>
        <v/>
      </c>
      <c r="D205" s="277" t="str">
        <f>IF('1045Bd Stammdaten Mitarb.'!AF201="","",IF('1045Bd Stammdaten Mitarb.'!AF201*E205&gt;'1045Ad Antrag'!$B$28,'1045Ad Antrag'!$B$28/E205,'1045Bd Stammdaten Mitarb.'!AF201))</f>
        <v/>
      </c>
      <c r="E205" s="278" t="str">
        <f>IF('1045Bd Stammdaten Mitarb.'!M201="","",'1045Bd Stammdaten Mitarb.'!M201)</f>
        <v/>
      </c>
      <c r="F205" s="273" t="str">
        <f>IF('1045Bd Stammdaten Mitarb.'!N201="","",'1045Bd Stammdaten Mitarb.'!N201)</f>
        <v/>
      </c>
      <c r="G205" s="273" t="str">
        <f>IF('1045Bd Stammdaten Mitarb.'!O201="","",'1045Bd Stammdaten Mitarb.'!O201)</f>
        <v/>
      </c>
      <c r="H205" s="274" t="str">
        <f>IF('1045Bd Stammdaten Mitarb.'!P201="","",'1045Bd Stammdaten Mitarb.'!P201)</f>
        <v/>
      </c>
      <c r="I205" s="275" t="str">
        <f>IF('1045Bd Stammdaten Mitarb.'!Q201="","",'1045Bd Stammdaten Mitarb.'!Q201)</f>
        <v/>
      </c>
      <c r="J205" s="318" t="str">
        <f t="shared" ref="J205:J211" si="47">IF(A205="","",X205)</f>
        <v/>
      </c>
      <c r="K205" s="278" t="str">
        <f t="shared" ref="K205:K211" si="48">Y205</f>
        <v/>
      </c>
      <c r="L205" s="276" t="str">
        <f>IF('1045Bd Stammdaten Mitarb.'!R201="","",'1045Bd Stammdaten Mitarb.'!R201)</f>
        <v/>
      </c>
      <c r="M205" s="277" t="str">
        <f t="shared" ref="M205:M211" si="49">Z205</f>
        <v/>
      </c>
      <c r="N205" s="319" t="str">
        <f t="shared" ref="N205:N211" si="50">AA205</f>
        <v/>
      </c>
      <c r="O205" s="318" t="str">
        <f t="shared" ref="O205:O211" si="51">AB205</f>
        <v/>
      </c>
      <c r="P205" s="278" t="str">
        <f t="shared" ref="P205:P211" si="52">AD205</f>
        <v/>
      </c>
      <c r="Q205" s="276" t="str">
        <f t="shared" ref="Q205:Q211" si="53">AC205</f>
        <v/>
      </c>
      <c r="R205" s="277" t="str">
        <f t="shared" ref="R205:R211" si="54">AF205</f>
        <v/>
      </c>
      <c r="S205" s="278" t="str">
        <f>IF(N205="","",MAX((N205-AE205)*'1045Ad Antrag'!$B$30,0))</f>
        <v/>
      </c>
      <c r="T205" s="279" t="str">
        <f t="shared" ref="T205:T211" si="55">IF(S205="","",R205+S205)</f>
        <v/>
      </c>
      <c r="U205" s="187"/>
      <c r="V205" s="194">
        <f>'1045Bd Stammdaten Mitarb.'!L201</f>
        <v>0</v>
      </c>
      <c r="W205" s="194" t="str">
        <f>'1045Ed Abrechnung'!D205</f>
        <v/>
      </c>
      <c r="X205" s="187">
        <f>IF(AND('1045Bd Stammdaten Mitarb.'!P201="",'1045Bd Stammdaten Mitarb.'!Q201=""),0,'1045Bd Stammdaten Mitarb.'!P201-'1045Bd Stammdaten Mitarb.'!Q201)</f>
        <v>0</v>
      </c>
      <c r="Y205" s="187" t="str">
        <f>IF(OR($C205="",'1045Bd Stammdaten Mitarb.'!M201="",F205="",'1045Bd Stammdaten Mitarb.'!O201="",X205=""),"",'1045Bd Stammdaten Mitarb.'!M201-F205-'1045Bd Stammdaten Mitarb.'!O201-X205)</f>
        <v/>
      </c>
      <c r="Z205" s="150" t="str">
        <f>IF(K205="","",K205 - '1045Bd Stammdaten Mitarb.'!R201)</f>
        <v/>
      </c>
      <c r="AA205" s="150" t="str">
        <f t="shared" ref="AA205:AA211" si="56">IF(OR($C205="",K205="",D205="",M205&lt;0),"",MAX(M205*D205,0))</f>
        <v/>
      </c>
      <c r="AB205" s="150" t="str">
        <f t="shared" ref="AB205:AB211" si="57">IF(OR($C205="",N205=""),"",AA205*0.8)</f>
        <v/>
      </c>
      <c r="AC205" s="150" t="str">
        <f t="shared" ref="AC205:AC211" si="58">IF(OR($C205="",D205="",N205=""),"",$AC$4/5*V205*D205*0.8)</f>
        <v/>
      </c>
      <c r="AD205" s="150" t="str">
        <f>IF(OR($C205="",K205="",N205=""),"",MAX(O205+'1045Bd Stammdaten Mitarb.'!S201-N205,0))</f>
        <v/>
      </c>
      <c r="AE205" s="150">
        <f>'1045Bd Stammdaten Mitarb.'!S201</f>
        <v>0</v>
      </c>
      <c r="AF205" s="150" t="str">
        <f t="shared" ref="AF205:AF211" si="59">IF(OR($C205="",N205=""),"",MAX(O205-Q205-AD205,0))</f>
        <v/>
      </c>
      <c r="AG205" s="159">
        <f>IF('1045Bd Stammdaten Mitarb.'!M201="",0,1)</f>
        <v>0</v>
      </c>
      <c r="AH205" s="179">
        <f t="shared" ref="AH205:AH211" si="60">IF(R205="",0,IF(ROUND(R205,2)&lt;=0,0,1))</f>
        <v>0</v>
      </c>
      <c r="AI205" s="150">
        <f>IF('1045Bd Stammdaten Mitarb.'!M201="",0,'1045Bd Stammdaten Mitarb.'!M201)</f>
        <v>0</v>
      </c>
      <c r="AJ205" s="150">
        <f>IF('1045Bd Stammdaten Mitarb.'!M201="",0,'1045Bd Stammdaten Mitarb.'!O201)</f>
        <v>0</v>
      </c>
      <c r="AK205" s="194">
        <f>IF('1045Bd Stammdaten Mitarb.'!U201&gt;0,AA205,0)</f>
        <v>0</v>
      </c>
      <c r="AL205" s="160">
        <f>IF('1045Bd Stammdaten Mitarb.'!U201&gt;0,'1045Bd Stammdaten Mitarb.'!S201,0)</f>
        <v>0</v>
      </c>
      <c r="AM205" s="150">
        <f>'1045Bd Stammdaten Mitarb.'!M201</f>
        <v>0</v>
      </c>
      <c r="AN205" s="150">
        <f>'1045Bd Stammdaten Mitarb.'!O201</f>
        <v>0</v>
      </c>
      <c r="AO205" s="150">
        <f t="shared" ref="AO205:AO211" si="61">IF(AK205="",0,MAX(AK205-AL205,0))</f>
        <v>0</v>
      </c>
    </row>
    <row r="206" spans="1:41" s="152" customFormat="1" ht="16.899999999999999" customHeight="1">
      <c r="A206" s="191" t="str">
        <f>IF('1045Bd Stammdaten Mitarb.'!A202="","",'1045Bd Stammdaten Mitarb.'!A202)</f>
        <v/>
      </c>
      <c r="B206" s="192" t="str">
        <f>IF('1045Bd Stammdaten Mitarb.'!B202="","",'1045Bd Stammdaten Mitarb.'!B202)</f>
        <v/>
      </c>
      <c r="C206" s="193" t="str">
        <f>IF('1045Bd Stammdaten Mitarb.'!C202="","",'1045Bd Stammdaten Mitarb.'!C202)</f>
        <v/>
      </c>
      <c r="D206" s="277" t="str">
        <f>IF('1045Bd Stammdaten Mitarb.'!AF202="","",IF('1045Bd Stammdaten Mitarb.'!AF202*E206&gt;'1045Ad Antrag'!$B$28,'1045Ad Antrag'!$B$28/E206,'1045Bd Stammdaten Mitarb.'!AF202))</f>
        <v/>
      </c>
      <c r="E206" s="278" t="str">
        <f>IF('1045Bd Stammdaten Mitarb.'!M202="","",'1045Bd Stammdaten Mitarb.'!M202)</f>
        <v/>
      </c>
      <c r="F206" s="273" t="str">
        <f>IF('1045Bd Stammdaten Mitarb.'!N202="","",'1045Bd Stammdaten Mitarb.'!N202)</f>
        <v/>
      </c>
      <c r="G206" s="273" t="str">
        <f>IF('1045Bd Stammdaten Mitarb.'!O202="","",'1045Bd Stammdaten Mitarb.'!O202)</f>
        <v/>
      </c>
      <c r="H206" s="274" t="str">
        <f>IF('1045Bd Stammdaten Mitarb.'!P202="","",'1045Bd Stammdaten Mitarb.'!P202)</f>
        <v/>
      </c>
      <c r="I206" s="275" t="str">
        <f>IF('1045Bd Stammdaten Mitarb.'!Q202="","",'1045Bd Stammdaten Mitarb.'!Q202)</f>
        <v/>
      </c>
      <c r="J206" s="318" t="str">
        <f t="shared" si="47"/>
        <v/>
      </c>
      <c r="K206" s="278" t="str">
        <f t="shared" si="48"/>
        <v/>
      </c>
      <c r="L206" s="276" t="str">
        <f>IF('1045Bd Stammdaten Mitarb.'!R202="","",'1045Bd Stammdaten Mitarb.'!R202)</f>
        <v/>
      </c>
      <c r="M206" s="277" t="str">
        <f t="shared" si="49"/>
        <v/>
      </c>
      <c r="N206" s="319" t="str">
        <f t="shared" si="50"/>
        <v/>
      </c>
      <c r="O206" s="318" t="str">
        <f t="shared" si="51"/>
        <v/>
      </c>
      <c r="P206" s="278" t="str">
        <f t="shared" si="52"/>
        <v/>
      </c>
      <c r="Q206" s="276" t="str">
        <f t="shared" si="53"/>
        <v/>
      </c>
      <c r="R206" s="277" t="str">
        <f t="shared" si="54"/>
        <v/>
      </c>
      <c r="S206" s="278" t="str">
        <f>IF(N206="","",MAX((N206-AE206)*'1045Ad Antrag'!$B$30,0))</f>
        <v/>
      </c>
      <c r="T206" s="279" t="str">
        <f t="shared" si="55"/>
        <v/>
      </c>
      <c r="U206" s="187"/>
      <c r="V206" s="194">
        <f>'1045Bd Stammdaten Mitarb.'!L202</f>
        <v>0</v>
      </c>
      <c r="W206" s="194" t="str">
        <f>'1045Ed Abrechnung'!D206</f>
        <v/>
      </c>
      <c r="X206" s="187">
        <f>IF(AND('1045Bd Stammdaten Mitarb.'!P202="",'1045Bd Stammdaten Mitarb.'!Q202=""),0,'1045Bd Stammdaten Mitarb.'!P202-'1045Bd Stammdaten Mitarb.'!Q202)</f>
        <v>0</v>
      </c>
      <c r="Y206" s="187" t="str">
        <f>IF(OR($C206="",'1045Bd Stammdaten Mitarb.'!M202="",F206="",'1045Bd Stammdaten Mitarb.'!O202="",X206=""),"",'1045Bd Stammdaten Mitarb.'!M202-F206-'1045Bd Stammdaten Mitarb.'!O202-X206)</f>
        <v/>
      </c>
      <c r="Z206" s="150" t="str">
        <f>IF(K206="","",K206 - '1045Bd Stammdaten Mitarb.'!R202)</f>
        <v/>
      </c>
      <c r="AA206" s="150" t="str">
        <f t="shared" si="56"/>
        <v/>
      </c>
      <c r="AB206" s="150" t="str">
        <f t="shared" si="57"/>
        <v/>
      </c>
      <c r="AC206" s="150" t="str">
        <f t="shared" si="58"/>
        <v/>
      </c>
      <c r="AD206" s="150" t="str">
        <f>IF(OR($C206="",K206="",N206=""),"",MAX(O206+'1045Bd Stammdaten Mitarb.'!S202-N206,0))</f>
        <v/>
      </c>
      <c r="AE206" s="150">
        <f>'1045Bd Stammdaten Mitarb.'!S202</f>
        <v>0</v>
      </c>
      <c r="AF206" s="150" t="str">
        <f t="shared" si="59"/>
        <v/>
      </c>
      <c r="AG206" s="159">
        <f>IF('1045Bd Stammdaten Mitarb.'!M202="",0,1)</f>
        <v>0</v>
      </c>
      <c r="AH206" s="179">
        <f t="shared" si="60"/>
        <v>0</v>
      </c>
      <c r="AI206" s="150">
        <f>IF('1045Bd Stammdaten Mitarb.'!M202="",0,'1045Bd Stammdaten Mitarb.'!M202)</f>
        <v>0</v>
      </c>
      <c r="AJ206" s="150">
        <f>IF('1045Bd Stammdaten Mitarb.'!M202="",0,'1045Bd Stammdaten Mitarb.'!O202)</f>
        <v>0</v>
      </c>
      <c r="AK206" s="194">
        <f>IF('1045Bd Stammdaten Mitarb.'!U202&gt;0,AA206,0)</f>
        <v>0</v>
      </c>
      <c r="AL206" s="160">
        <f>IF('1045Bd Stammdaten Mitarb.'!U202&gt;0,'1045Bd Stammdaten Mitarb.'!S202,0)</f>
        <v>0</v>
      </c>
      <c r="AM206" s="150">
        <f>'1045Bd Stammdaten Mitarb.'!M202</f>
        <v>0</v>
      </c>
      <c r="AN206" s="150">
        <f>'1045Bd Stammdaten Mitarb.'!O202</f>
        <v>0</v>
      </c>
      <c r="AO206" s="150">
        <f t="shared" si="61"/>
        <v>0</v>
      </c>
    </row>
    <row r="207" spans="1:41" s="152" customFormat="1" ht="16.899999999999999" customHeight="1">
      <c r="A207" s="191" t="str">
        <f>IF('1045Bd Stammdaten Mitarb.'!A203="","",'1045Bd Stammdaten Mitarb.'!A203)</f>
        <v/>
      </c>
      <c r="B207" s="192" t="str">
        <f>IF('1045Bd Stammdaten Mitarb.'!B203="","",'1045Bd Stammdaten Mitarb.'!B203)</f>
        <v/>
      </c>
      <c r="C207" s="193" t="str">
        <f>IF('1045Bd Stammdaten Mitarb.'!C203="","",'1045Bd Stammdaten Mitarb.'!C203)</f>
        <v/>
      </c>
      <c r="D207" s="277" t="str">
        <f>IF('1045Bd Stammdaten Mitarb.'!AF203="","",IF('1045Bd Stammdaten Mitarb.'!AF203*E207&gt;'1045Ad Antrag'!$B$28,'1045Ad Antrag'!$B$28/E207,'1045Bd Stammdaten Mitarb.'!AF203))</f>
        <v/>
      </c>
      <c r="E207" s="278" t="str">
        <f>IF('1045Bd Stammdaten Mitarb.'!M203="","",'1045Bd Stammdaten Mitarb.'!M203)</f>
        <v/>
      </c>
      <c r="F207" s="273" t="str">
        <f>IF('1045Bd Stammdaten Mitarb.'!N203="","",'1045Bd Stammdaten Mitarb.'!N203)</f>
        <v/>
      </c>
      <c r="G207" s="273" t="str">
        <f>IF('1045Bd Stammdaten Mitarb.'!O203="","",'1045Bd Stammdaten Mitarb.'!O203)</f>
        <v/>
      </c>
      <c r="H207" s="274" t="str">
        <f>IF('1045Bd Stammdaten Mitarb.'!P203="","",'1045Bd Stammdaten Mitarb.'!P203)</f>
        <v/>
      </c>
      <c r="I207" s="275" t="str">
        <f>IF('1045Bd Stammdaten Mitarb.'!Q203="","",'1045Bd Stammdaten Mitarb.'!Q203)</f>
        <v/>
      </c>
      <c r="J207" s="318" t="str">
        <f t="shared" si="47"/>
        <v/>
      </c>
      <c r="K207" s="278" t="str">
        <f t="shared" si="48"/>
        <v/>
      </c>
      <c r="L207" s="276" t="str">
        <f>IF('1045Bd Stammdaten Mitarb.'!R203="","",'1045Bd Stammdaten Mitarb.'!R203)</f>
        <v/>
      </c>
      <c r="M207" s="277" t="str">
        <f t="shared" si="49"/>
        <v/>
      </c>
      <c r="N207" s="319" t="str">
        <f t="shared" si="50"/>
        <v/>
      </c>
      <c r="O207" s="318" t="str">
        <f t="shared" si="51"/>
        <v/>
      </c>
      <c r="P207" s="278" t="str">
        <f t="shared" si="52"/>
        <v/>
      </c>
      <c r="Q207" s="276" t="str">
        <f t="shared" si="53"/>
        <v/>
      </c>
      <c r="R207" s="277" t="str">
        <f t="shared" si="54"/>
        <v/>
      </c>
      <c r="S207" s="278" t="str">
        <f>IF(N207="","",MAX((N207-AE207)*'1045Ad Antrag'!$B$30,0))</f>
        <v/>
      </c>
      <c r="T207" s="279" t="str">
        <f t="shared" si="55"/>
        <v/>
      </c>
      <c r="U207" s="187"/>
      <c r="V207" s="194">
        <f>'1045Bd Stammdaten Mitarb.'!L203</f>
        <v>0</v>
      </c>
      <c r="W207" s="194" t="str">
        <f>'1045Ed Abrechnung'!D207</f>
        <v/>
      </c>
      <c r="X207" s="187">
        <f>IF(AND('1045Bd Stammdaten Mitarb.'!P203="",'1045Bd Stammdaten Mitarb.'!Q203=""),0,'1045Bd Stammdaten Mitarb.'!P203-'1045Bd Stammdaten Mitarb.'!Q203)</f>
        <v>0</v>
      </c>
      <c r="Y207" s="187" t="str">
        <f>IF(OR($C207="",'1045Bd Stammdaten Mitarb.'!M203="",F207="",'1045Bd Stammdaten Mitarb.'!O203="",X207=""),"",'1045Bd Stammdaten Mitarb.'!M203-F207-'1045Bd Stammdaten Mitarb.'!O203-X207)</f>
        <v/>
      </c>
      <c r="Z207" s="150" t="str">
        <f>IF(K207="","",K207 - '1045Bd Stammdaten Mitarb.'!R203)</f>
        <v/>
      </c>
      <c r="AA207" s="150" t="str">
        <f t="shared" si="56"/>
        <v/>
      </c>
      <c r="AB207" s="150" t="str">
        <f t="shared" si="57"/>
        <v/>
      </c>
      <c r="AC207" s="150" t="str">
        <f t="shared" si="58"/>
        <v/>
      </c>
      <c r="AD207" s="150" t="str">
        <f>IF(OR($C207="",K207="",N207=""),"",MAX(O207+'1045Bd Stammdaten Mitarb.'!S203-N207,0))</f>
        <v/>
      </c>
      <c r="AE207" s="150">
        <f>'1045Bd Stammdaten Mitarb.'!S203</f>
        <v>0</v>
      </c>
      <c r="AF207" s="150" t="str">
        <f t="shared" si="59"/>
        <v/>
      </c>
      <c r="AG207" s="159">
        <f>IF('1045Bd Stammdaten Mitarb.'!M203="",0,1)</f>
        <v>0</v>
      </c>
      <c r="AH207" s="179">
        <f t="shared" si="60"/>
        <v>0</v>
      </c>
      <c r="AI207" s="150">
        <f>IF('1045Bd Stammdaten Mitarb.'!M203="",0,'1045Bd Stammdaten Mitarb.'!M203)</f>
        <v>0</v>
      </c>
      <c r="AJ207" s="150">
        <f>IF('1045Bd Stammdaten Mitarb.'!M203="",0,'1045Bd Stammdaten Mitarb.'!O203)</f>
        <v>0</v>
      </c>
      <c r="AK207" s="194">
        <f>IF('1045Bd Stammdaten Mitarb.'!U203&gt;0,AA207,0)</f>
        <v>0</v>
      </c>
      <c r="AL207" s="160">
        <f>IF('1045Bd Stammdaten Mitarb.'!U203&gt;0,'1045Bd Stammdaten Mitarb.'!S203,0)</f>
        <v>0</v>
      </c>
      <c r="AM207" s="150">
        <f>'1045Bd Stammdaten Mitarb.'!M203</f>
        <v>0</v>
      </c>
      <c r="AN207" s="150">
        <f>'1045Bd Stammdaten Mitarb.'!O203</f>
        <v>0</v>
      </c>
      <c r="AO207" s="150">
        <f t="shared" si="61"/>
        <v>0</v>
      </c>
    </row>
    <row r="208" spans="1:41" s="152" customFormat="1" ht="16.899999999999999" customHeight="1">
      <c r="A208" s="191" t="str">
        <f>IF('1045Bd Stammdaten Mitarb.'!A204="","",'1045Bd Stammdaten Mitarb.'!A204)</f>
        <v/>
      </c>
      <c r="B208" s="192" t="str">
        <f>IF('1045Bd Stammdaten Mitarb.'!B204="","",'1045Bd Stammdaten Mitarb.'!B204)</f>
        <v/>
      </c>
      <c r="C208" s="193" t="str">
        <f>IF('1045Bd Stammdaten Mitarb.'!C204="","",'1045Bd Stammdaten Mitarb.'!C204)</f>
        <v/>
      </c>
      <c r="D208" s="277" t="str">
        <f>IF('1045Bd Stammdaten Mitarb.'!AF204="","",IF('1045Bd Stammdaten Mitarb.'!AF204*E208&gt;'1045Ad Antrag'!$B$28,'1045Ad Antrag'!$B$28/E208,'1045Bd Stammdaten Mitarb.'!AF204))</f>
        <v/>
      </c>
      <c r="E208" s="278" t="str">
        <f>IF('1045Bd Stammdaten Mitarb.'!M204="","",'1045Bd Stammdaten Mitarb.'!M204)</f>
        <v/>
      </c>
      <c r="F208" s="273" t="str">
        <f>IF('1045Bd Stammdaten Mitarb.'!N204="","",'1045Bd Stammdaten Mitarb.'!N204)</f>
        <v/>
      </c>
      <c r="G208" s="273" t="str">
        <f>IF('1045Bd Stammdaten Mitarb.'!O204="","",'1045Bd Stammdaten Mitarb.'!O204)</f>
        <v/>
      </c>
      <c r="H208" s="274" t="str">
        <f>IF('1045Bd Stammdaten Mitarb.'!P204="","",'1045Bd Stammdaten Mitarb.'!P204)</f>
        <v/>
      </c>
      <c r="I208" s="275" t="str">
        <f>IF('1045Bd Stammdaten Mitarb.'!Q204="","",'1045Bd Stammdaten Mitarb.'!Q204)</f>
        <v/>
      </c>
      <c r="J208" s="318" t="str">
        <f t="shared" si="47"/>
        <v/>
      </c>
      <c r="K208" s="278" t="str">
        <f t="shared" si="48"/>
        <v/>
      </c>
      <c r="L208" s="276" t="str">
        <f>IF('1045Bd Stammdaten Mitarb.'!R204="","",'1045Bd Stammdaten Mitarb.'!R204)</f>
        <v/>
      </c>
      <c r="M208" s="277" t="str">
        <f t="shared" si="49"/>
        <v/>
      </c>
      <c r="N208" s="319" t="str">
        <f t="shared" si="50"/>
        <v/>
      </c>
      <c r="O208" s="318" t="str">
        <f t="shared" si="51"/>
        <v/>
      </c>
      <c r="P208" s="278" t="str">
        <f t="shared" si="52"/>
        <v/>
      </c>
      <c r="Q208" s="276" t="str">
        <f t="shared" si="53"/>
        <v/>
      </c>
      <c r="R208" s="277" t="str">
        <f t="shared" si="54"/>
        <v/>
      </c>
      <c r="S208" s="278" t="str">
        <f>IF(N208="","",MAX((N208-AE208)*'1045Ad Antrag'!$B$30,0))</f>
        <v/>
      </c>
      <c r="T208" s="279" t="str">
        <f t="shared" si="55"/>
        <v/>
      </c>
      <c r="U208" s="187"/>
      <c r="V208" s="194">
        <f>'1045Bd Stammdaten Mitarb.'!L204</f>
        <v>0</v>
      </c>
      <c r="W208" s="194" t="str">
        <f>'1045Ed Abrechnung'!D208</f>
        <v/>
      </c>
      <c r="X208" s="187">
        <f>IF(AND('1045Bd Stammdaten Mitarb.'!P204="",'1045Bd Stammdaten Mitarb.'!Q204=""),0,'1045Bd Stammdaten Mitarb.'!P204-'1045Bd Stammdaten Mitarb.'!Q204)</f>
        <v>0</v>
      </c>
      <c r="Y208" s="187" t="str">
        <f>IF(OR($C208="",'1045Bd Stammdaten Mitarb.'!M204="",F208="",'1045Bd Stammdaten Mitarb.'!O204="",X208=""),"",'1045Bd Stammdaten Mitarb.'!M204-F208-'1045Bd Stammdaten Mitarb.'!O204-X208)</f>
        <v/>
      </c>
      <c r="Z208" s="150" t="str">
        <f>IF(K208="","",K208 - '1045Bd Stammdaten Mitarb.'!R204)</f>
        <v/>
      </c>
      <c r="AA208" s="150" t="str">
        <f t="shared" si="56"/>
        <v/>
      </c>
      <c r="AB208" s="150" t="str">
        <f t="shared" si="57"/>
        <v/>
      </c>
      <c r="AC208" s="150" t="str">
        <f t="shared" si="58"/>
        <v/>
      </c>
      <c r="AD208" s="150" t="str">
        <f>IF(OR($C208="",K208="",N208=""),"",MAX(O208+'1045Bd Stammdaten Mitarb.'!S204-N208,0))</f>
        <v/>
      </c>
      <c r="AE208" s="150">
        <f>'1045Bd Stammdaten Mitarb.'!S204</f>
        <v>0</v>
      </c>
      <c r="AF208" s="150" t="str">
        <f t="shared" si="59"/>
        <v/>
      </c>
      <c r="AG208" s="159">
        <f>IF('1045Bd Stammdaten Mitarb.'!M204="",0,1)</f>
        <v>0</v>
      </c>
      <c r="AH208" s="179">
        <f t="shared" si="60"/>
        <v>0</v>
      </c>
      <c r="AI208" s="150">
        <f>IF('1045Bd Stammdaten Mitarb.'!M204="",0,'1045Bd Stammdaten Mitarb.'!M204)</f>
        <v>0</v>
      </c>
      <c r="AJ208" s="150">
        <f>IF('1045Bd Stammdaten Mitarb.'!M204="",0,'1045Bd Stammdaten Mitarb.'!O204)</f>
        <v>0</v>
      </c>
      <c r="AK208" s="194">
        <f>IF('1045Bd Stammdaten Mitarb.'!U204&gt;0,AA208,0)</f>
        <v>0</v>
      </c>
      <c r="AL208" s="160">
        <f>IF('1045Bd Stammdaten Mitarb.'!U204&gt;0,'1045Bd Stammdaten Mitarb.'!S204,0)</f>
        <v>0</v>
      </c>
      <c r="AM208" s="150">
        <f>'1045Bd Stammdaten Mitarb.'!M204</f>
        <v>0</v>
      </c>
      <c r="AN208" s="150">
        <f>'1045Bd Stammdaten Mitarb.'!O204</f>
        <v>0</v>
      </c>
      <c r="AO208" s="150">
        <f t="shared" si="61"/>
        <v>0</v>
      </c>
    </row>
    <row r="209" spans="1:41" s="152" customFormat="1" ht="16.899999999999999" customHeight="1">
      <c r="A209" s="191" t="str">
        <f>IF('1045Bd Stammdaten Mitarb.'!A205="","",'1045Bd Stammdaten Mitarb.'!A205)</f>
        <v/>
      </c>
      <c r="B209" s="192" t="str">
        <f>IF('1045Bd Stammdaten Mitarb.'!B205="","",'1045Bd Stammdaten Mitarb.'!B205)</f>
        <v/>
      </c>
      <c r="C209" s="193" t="str">
        <f>IF('1045Bd Stammdaten Mitarb.'!C205="","",'1045Bd Stammdaten Mitarb.'!C205)</f>
        <v/>
      </c>
      <c r="D209" s="277" t="str">
        <f>IF('1045Bd Stammdaten Mitarb.'!AF205="","",IF('1045Bd Stammdaten Mitarb.'!AF205*E209&gt;'1045Ad Antrag'!$B$28,'1045Ad Antrag'!$B$28/E209,'1045Bd Stammdaten Mitarb.'!AF205))</f>
        <v/>
      </c>
      <c r="E209" s="278" t="str">
        <f>IF('1045Bd Stammdaten Mitarb.'!M205="","",'1045Bd Stammdaten Mitarb.'!M205)</f>
        <v/>
      </c>
      <c r="F209" s="273" t="str">
        <f>IF('1045Bd Stammdaten Mitarb.'!N205="","",'1045Bd Stammdaten Mitarb.'!N205)</f>
        <v/>
      </c>
      <c r="G209" s="273" t="str">
        <f>IF('1045Bd Stammdaten Mitarb.'!O205="","",'1045Bd Stammdaten Mitarb.'!O205)</f>
        <v/>
      </c>
      <c r="H209" s="274" t="str">
        <f>IF('1045Bd Stammdaten Mitarb.'!P205="","",'1045Bd Stammdaten Mitarb.'!P205)</f>
        <v/>
      </c>
      <c r="I209" s="275" t="str">
        <f>IF('1045Bd Stammdaten Mitarb.'!Q205="","",'1045Bd Stammdaten Mitarb.'!Q205)</f>
        <v/>
      </c>
      <c r="J209" s="318" t="str">
        <f t="shared" si="47"/>
        <v/>
      </c>
      <c r="K209" s="278" t="str">
        <f t="shared" si="48"/>
        <v/>
      </c>
      <c r="L209" s="276" t="str">
        <f>IF('1045Bd Stammdaten Mitarb.'!R205="","",'1045Bd Stammdaten Mitarb.'!R205)</f>
        <v/>
      </c>
      <c r="M209" s="277" t="str">
        <f t="shared" si="49"/>
        <v/>
      </c>
      <c r="N209" s="319" t="str">
        <f t="shared" si="50"/>
        <v/>
      </c>
      <c r="O209" s="318" t="str">
        <f t="shared" si="51"/>
        <v/>
      </c>
      <c r="P209" s="278" t="str">
        <f t="shared" si="52"/>
        <v/>
      </c>
      <c r="Q209" s="276" t="str">
        <f t="shared" si="53"/>
        <v/>
      </c>
      <c r="R209" s="277" t="str">
        <f t="shared" si="54"/>
        <v/>
      </c>
      <c r="S209" s="278" t="str">
        <f>IF(N209="","",MAX((N209-AE209)*'1045Ad Antrag'!$B$30,0))</f>
        <v/>
      </c>
      <c r="T209" s="279" t="str">
        <f t="shared" si="55"/>
        <v/>
      </c>
      <c r="U209" s="187"/>
      <c r="V209" s="194">
        <f>'1045Bd Stammdaten Mitarb.'!L205</f>
        <v>0</v>
      </c>
      <c r="W209" s="194" t="str">
        <f>'1045Ed Abrechnung'!D209</f>
        <v/>
      </c>
      <c r="X209" s="187">
        <f>IF(AND('1045Bd Stammdaten Mitarb.'!P205="",'1045Bd Stammdaten Mitarb.'!Q205=""),0,'1045Bd Stammdaten Mitarb.'!P205-'1045Bd Stammdaten Mitarb.'!Q205)</f>
        <v>0</v>
      </c>
      <c r="Y209" s="187" t="str">
        <f>IF(OR($C209="",'1045Bd Stammdaten Mitarb.'!M205="",F209="",'1045Bd Stammdaten Mitarb.'!O205="",X209=""),"",'1045Bd Stammdaten Mitarb.'!M205-F209-'1045Bd Stammdaten Mitarb.'!O205-X209)</f>
        <v/>
      </c>
      <c r="Z209" s="150" t="str">
        <f>IF(K209="","",K209 - '1045Bd Stammdaten Mitarb.'!R205)</f>
        <v/>
      </c>
      <c r="AA209" s="150" t="str">
        <f t="shared" si="56"/>
        <v/>
      </c>
      <c r="AB209" s="150" t="str">
        <f t="shared" si="57"/>
        <v/>
      </c>
      <c r="AC209" s="150" t="str">
        <f t="shared" si="58"/>
        <v/>
      </c>
      <c r="AD209" s="150" t="str">
        <f>IF(OR($C209="",K209="",N209=""),"",MAX(O209+'1045Bd Stammdaten Mitarb.'!S205-N209,0))</f>
        <v/>
      </c>
      <c r="AE209" s="150">
        <f>'1045Bd Stammdaten Mitarb.'!S205</f>
        <v>0</v>
      </c>
      <c r="AF209" s="150" t="str">
        <f t="shared" si="59"/>
        <v/>
      </c>
      <c r="AG209" s="159">
        <f>IF('1045Bd Stammdaten Mitarb.'!M205="",0,1)</f>
        <v>0</v>
      </c>
      <c r="AH209" s="179">
        <f t="shared" si="60"/>
        <v>0</v>
      </c>
      <c r="AI209" s="150">
        <f>IF('1045Bd Stammdaten Mitarb.'!M205="",0,'1045Bd Stammdaten Mitarb.'!M205)</f>
        <v>0</v>
      </c>
      <c r="AJ209" s="150">
        <f>IF('1045Bd Stammdaten Mitarb.'!M205="",0,'1045Bd Stammdaten Mitarb.'!O205)</f>
        <v>0</v>
      </c>
      <c r="AK209" s="194">
        <f>IF('1045Bd Stammdaten Mitarb.'!U205&gt;0,AA209,0)</f>
        <v>0</v>
      </c>
      <c r="AL209" s="160">
        <f>IF('1045Bd Stammdaten Mitarb.'!U205&gt;0,'1045Bd Stammdaten Mitarb.'!S205,0)</f>
        <v>0</v>
      </c>
      <c r="AM209" s="150">
        <f>'1045Bd Stammdaten Mitarb.'!M205</f>
        <v>0</v>
      </c>
      <c r="AN209" s="150">
        <f>'1045Bd Stammdaten Mitarb.'!O205</f>
        <v>0</v>
      </c>
      <c r="AO209" s="150">
        <f t="shared" si="61"/>
        <v>0</v>
      </c>
    </row>
    <row r="210" spans="1:41" s="152" customFormat="1" ht="16.899999999999999" customHeight="1">
      <c r="A210" s="191" t="str">
        <f>IF('1045Bd Stammdaten Mitarb.'!A206="","",'1045Bd Stammdaten Mitarb.'!A206)</f>
        <v/>
      </c>
      <c r="B210" s="192" t="str">
        <f>IF('1045Bd Stammdaten Mitarb.'!B206="","",'1045Bd Stammdaten Mitarb.'!B206)</f>
        <v/>
      </c>
      <c r="C210" s="193" t="str">
        <f>IF('1045Bd Stammdaten Mitarb.'!C206="","",'1045Bd Stammdaten Mitarb.'!C206)</f>
        <v/>
      </c>
      <c r="D210" s="277" t="str">
        <f>IF('1045Bd Stammdaten Mitarb.'!AF206="","",IF('1045Bd Stammdaten Mitarb.'!AF206*E210&gt;'1045Ad Antrag'!$B$28,'1045Ad Antrag'!$B$28/E210,'1045Bd Stammdaten Mitarb.'!AF206))</f>
        <v/>
      </c>
      <c r="E210" s="278" t="str">
        <f>IF('1045Bd Stammdaten Mitarb.'!M206="","",'1045Bd Stammdaten Mitarb.'!M206)</f>
        <v/>
      </c>
      <c r="F210" s="273" t="str">
        <f>IF('1045Bd Stammdaten Mitarb.'!N206="","",'1045Bd Stammdaten Mitarb.'!N206)</f>
        <v/>
      </c>
      <c r="G210" s="273" t="str">
        <f>IF('1045Bd Stammdaten Mitarb.'!O206="","",'1045Bd Stammdaten Mitarb.'!O206)</f>
        <v/>
      </c>
      <c r="H210" s="274" t="str">
        <f>IF('1045Bd Stammdaten Mitarb.'!P206="","",'1045Bd Stammdaten Mitarb.'!P206)</f>
        <v/>
      </c>
      <c r="I210" s="275" t="str">
        <f>IF('1045Bd Stammdaten Mitarb.'!Q206="","",'1045Bd Stammdaten Mitarb.'!Q206)</f>
        <v/>
      </c>
      <c r="J210" s="318" t="str">
        <f t="shared" si="47"/>
        <v/>
      </c>
      <c r="K210" s="278" t="str">
        <f t="shared" si="48"/>
        <v/>
      </c>
      <c r="L210" s="276" t="str">
        <f>IF('1045Bd Stammdaten Mitarb.'!R206="","",'1045Bd Stammdaten Mitarb.'!R206)</f>
        <v/>
      </c>
      <c r="M210" s="277" t="str">
        <f t="shared" si="49"/>
        <v/>
      </c>
      <c r="N210" s="319" t="str">
        <f t="shared" si="50"/>
        <v/>
      </c>
      <c r="O210" s="318" t="str">
        <f t="shared" si="51"/>
        <v/>
      </c>
      <c r="P210" s="278" t="str">
        <f t="shared" si="52"/>
        <v/>
      </c>
      <c r="Q210" s="276" t="str">
        <f t="shared" si="53"/>
        <v/>
      </c>
      <c r="R210" s="277" t="str">
        <f t="shared" si="54"/>
        <v/>
      </c>
      <c r="S210" s="278" t="str">
        <f>IF(N210="","",MAX((N210-AE210)*'1045Ad Antrag'!$B$30,0))</f>
        <v/>
      </c>
      <c r="T210" s="279" t="str">
        <f t="shared" si="55"/>
        <v/>
      </c>
      <c r="U210" s="187"/>
      <c r="V210" s="194">
        <f>'1045Bd Stammdaten Mitarb.'!L206</f>
        <v>0</v>
      </c>
      <c r="W210" s="194" t="str">
        <f>'1045Ed Abrechnung'!D210</f>
        <v/>
      </c>
      <c r="X210" s="187">
        <f>IF(AND('1045Bd Stammdaten Mitarb.'!P206="",'1045Bd Stammdaten Mitarb.'!Q206=""),0,'1045Bd Stammdaten Mitarb.'!P206-'1045Bd Stammdaten Mitarb.'!Q206)</f>
        <v>0</v>
      </c>
      <c r="Y210" s="187" t="str">
        <f>IF(OR($C210="",'1045Bd Stammdaten Mitarb.'!M206="",F210="",'1045Bd Stammdaten Mitarb.'!O206="",X210=""),"",'1045Bd Stammdaten Mitarb.'!M206-F210-'1045Bd Stammdaten Mitarb.'!O206-X210)</f>
        <v/>
      </c>
      <c r="Z210" s="150" t="str">
        <f>IF(K210="","",K210 - '1045Bd Stammdaten Mitarb.'!R206)</f>
        <v/>
      </c>
      <c r="AA210" s="150" t="str">
        <f t="shared" si="56"/>
        <v/>
      </c>
      <c r="AB210" s="150" t="str">
        <f t="shared" si="57"/>
        <v/>
      </c>
      <c r="AC210" s="150" t="str">
        <f t="shared" si="58"/>
        <v/>
      </c>
      <c r="AD210" s="150" t="str">
        <f>IF(OR($C210="",K210="",N210=""),"",MAX(O210+'1045Bd Stammdaten Mitarb.'!S206-N210,0))</f>
        <v/>
      </c>
      <c r="AE210" s="150">
        <f>'1045Bd Stammdaten Mitarb.'!S206</f>
        <v>0</v>
      </c>
      <c r="AF210" s="150" t="str">
        <f t="shared" si="59"/>
        <v/>
      </c>
      <c r="AG210" s="159">
        <f>IF('1045Bd Stammdaten Mitarb.'!M206="",0,1)</f>
        <v>0</v>
      </c>
      <c r="AH210" s="179">
        <f t="shared" si="60"/>
        <v>0</v>
      </c>
      <c r="AI210" s="150">
        <f>IF('1045Bd Stammdaten Mitarb.'!M206="",0,'1045Bd Stammdaten Mitarb.'!M206)</f>
        <v>0</v>
      </c>
      <c r="AJ210" s="150">
        <f>IF('1045Bd Stammdaten Mitarb.'!M206="",0,'1045Bd Stammdaten Mitarb.'!O206)</f>
        <v>0</v>
      </c>
      <c r="AK210" s="194">
        <f>IF('1045Bd Stammdaten Mitarb.'!U206&gt;0,AA210,0)</f>
        <v>0</v>
      </c>
      <c r="AL210" s="160">
        <f>IF('1045Bd Stammdaten Mitarb.'!U206&gt;0,'1045Bd Stammdaten Mitarb.'!S206,0)</f>
        <v>0</v>
      </c>
      <c r="AM210" s="150">
        <f>'1045Bd Stammdaten Mitarb.'!M206</f>
        <v>0</v>
      </c>
      <c r="AN210" s="150">
        <f>'1045Bd Stammdaten Mitarb.'!O206</f>
        <v>0</v>
      </c>
      <c r="AO210" s="150">
        <f t="shared" si="61"/>
        <v>0</v>
      </c>
    </row>
    <row r="211" spans="1:41" s="152" customFormat="1" ht="16.899999999999999" customHeight="1">
      <c r="A211" s="191" t="str">
        <f>IF('1045Bd Stammdaten Mitarb.'!A207="","",'1045Bd Stammdaten Mitarb.'!A207)</f>
        <v/>
      </c>
      <c r="B211" s="192" t="str">
        <f>IF('1045Bd Stammdaten Mitarb.'!B207="","",'1045Bd Stammdaten Mitarb.'!B207)</f>
        <v/>
      </c>
      <c r="C211" s="193" t="str">
        <f>IF('1045Bd Stammdaten Mitarb.'!C207="","",'1045Bd Stammdaten Mitarb.'!C207)</f>
        <v/>
      </c>
      <c r="D211" s="277" t="str">
        <f>IF('1045Bd Stammdaten Mitarb.'!AF207="","",IF('1045Bd Stammdaten Mitarb.'!AF207*E211&gt;'1045Ad Antrag'!$B$28,'1045Ad Antrag'!$B$28/E211,'1045Bd Stammdaten Mitarb.'!AF207))</f>
        <v/>
      </c>
      <c r="E211" s="278" t="str">
        <f>IF('1045Bd Stammdaten Mitarb.'!M207="","",'1045Bd Stammdaten Mitarb.'!M207)</f>
        <v/>
      </c>
      <c r="F211" s="273" t="str">
        <f>IF('1045Bd Stammdaten Mitarb.'!N207="","",'1045Bd Stammdaten Mitarb.'!N207)</f>
        <v/>
      </c>
      <c r="G211" s="273" t="str">
        <f>IF('1045Bd Stammdaten Mitarb.'!O207="","",'1045Bd Stammdaten Mitarb.'!O207)</f>
        <v/>
      </c>
      <c r="H211" s="274" t="str">
        <f>IF('1045Bd Stammdaten Mitarb.'!P207="","",'1045Bd Stammdaten Mitarb.'!P207)</f>
        <v/>
      </c>
      <c r="I211" s="275" t="str">
        <f>IF('1045Bd Stammdaten Mitarb.'!Q207="","",'1045Bd Stammdaten Mitarb.'!Q207)</f>
        <v/>
      </c>
      <c r="J211" s="318" t="str">
        <f t="shared" si="47"/>
        <v/>
      </c>
      <c r="K211" s="278" t="str">
        <f t="shared" si="48"/>
        <v/>
      </c>
      <c r="L211" s="276" t="str">
        <f>IF('1045Bd Stammdaten Mitarb.'!R207="","",'1045Bd Stammdaten Mitarb.'!R207)</f>
        <v/>
      </c>
      <c r="M211" s="277" t="str">
        <f t="shared" si="49"/>
        <v/>
      </c>
      <c r="N211" s="319" t="str">
        <f t="shared" si="50"/>
        <v/>
      </c>
      <c r="O211" s="318" t="str">
        <f t="shared" si="51"/>
        <v/>
      </c>
      <c r="P211" s="278" t="str">
        <f t="shared" si="52"/>
        <v/>
      </c>
      <c r="Q211" s="276" t="str">
        <f t="shared" si="53"/>
        <v/>
      </c>
      <c r="R211" s="277" t="str">
        <f t="shared" si="54"/>
        <v/>
      </c>
      <c r="S211" s="278" t="str">
        <f>IF(N211="","",MAX((N211-AE211)*'1045Ad Antrag'!$B$30,0))</f>
        <v/>
      </c>
      <c r="T211" s="279" t="str">
        <f t="shared" si="55"/>
        <v/>
      </c>
      <c r="U211" s="187"/>
      <c r="V211" s="194">
        <f>'1045Bd Stammdaten Mitarb.'!L207</f>
        <v>0</v>
      </c>
      <c r="W211" s="194" t="str">
        <f>'1045Ed Abrechnung'!D211</f>
        <v/>
      </c>
      <c r="X211" s="187">
        <f>IF(AND('1045Bd Stammdaten Mitarb.'!P207="",'1045Bd Stammdaten Mitarb.'!Q207=""),0,'1045Bd Stammdaten Mitarb.'!P207-'1045Bd Stammdaten Mitarb.'!Q207)</f>
        <v>0</v>
      </c>
      <c r="Y211" s="187" t="str">
        <f>IF(OR($C211="",'1045Bd Stammdaten Mitarb.'!M207="",F211="",'1045Bd Stammdaten Mitarb.'!O207="",X211=""),"",'1045Bd Stammdaten Mitarb.'!M207-F211-'1045Bd Stammdaten Mitarb.'!O207-X211)</f>
        <v/>
      </c>
      <c r="Z211" s="150" t="str">
        <f>IF(K211="","",K211 - '1045Bd Stammdaten Mitarb.'!R207)</f>
        <v/>
      </c>
      <c r="AA211" s="150" t="str">
        <f t="shared" si="56"/>
        <v/>
      </c>
      <c r="AB211" s="150" t="str">
        <f t="shared" si="57"/>
        <v/>
      </c>
      <c r="AC211" s="150" t="str">
        <f t="shared" si="58"/>
        <v/>
      </c>
      <c r="AD211" s="150" t="str">
        <f>IF(OR($C211="",K211="",N211=""),"",MAX(O211+'1045Bd Stammdaten Mitarb.'!S207-N211,0))</f>
        <v/>
      </c>
      <c r="AE211" s="150">
        <f>'1045Bd Stammdaten Mitarb.'!S207</f>
        <v>0</v>
      </c>
      <c r="AF211" s="150" t="str">
        <f t="shared" si="59"/>
        <v/>
      </c>
      <c r="AG211" s="159">
        <f>IF('1045Bd Stammdaten Mitarb.'!M207="",0,1)</f>
        <v>0</v>
      </c>
      <c r="AH211" s="179">
        <f t="shared" si="60"/>
        <v>0</v>
      </c>
      <c r="AI211" s="150">
        <f>IF('1045Bd Stammdaten Mitarb.'!M207="",0,'1045Bd Stammdaten Mitarb.'!M207)</f>
        <v>0</v>
      </c>
      <c r="AJ211" s="150">
        <f>IF('1045Bd Stammdaten Mitarb.'!M207="",0,'1045Bd Stammdaten Mitarb.'!O207)</f>
        <v>0</v>
      </c>
      <c r="AK211" s="194">
        <f>IF('1045Bd Stammdaten Mitarb.'!U207&gt;0,AA211,0)</f>
        <v>0</v>
      </c>
      <c r="AL211" s="160">
        <f>IF('1045Bd Stammdaten Mitarb.'!U207&gt;0,'1045Bd Stammdaten Mitarb.'!S207,0)</f>
        <v>0</v>
      </c>
      <c r="AM211" s="150">
        <f>'1045Bd Stammdaten Mitarb.'!M207</f>
        <v>0</v>
      </c>
      <c r="AN211" s="150">
        <f>'1045Bd Stammdaten Mitarb.'!O207</f>
        <v>0</v>
      </c>
      <c r="AO211" s="150">
        <f t="shared" si="61"/>
        <v>0</v>
      </c>
    </row>
    <row r="212" spans="1:41"/>
  </sheetData>
  <sheetProtection algorithmName="SHA-512" hashValue="ZchoG0wW0PaCbZfg4VD22/3oGN9Ijon9/G8kbcpp6dHhX28JdaeJkzSMVReBYPeElOte5EPeczhXpffsdWQATQ==" saltValue="41lbKGsalHhepQj3SKs8nQ==" spinCount="100000" sheet="1" objects="1" scenarios="1" selectLockedCells="1" selectUnlockedCells="1"/>
  <mergeCells count="19">
    <mergeCell ref="S9:S10"/>
    <mergeCell ref="T9:T10"/>
    <mergeCell ref="P9:P10"/>
    <mergeCell ref="Q9:Q10"/>
    <mergeCell ref="R9:R10"/>
    <mergeCell ref="N9:O9"/>
    <mergeCell ref="C1:D1"/>
    <mergeCell ref="C2:D2"/>
    <mergeCell ref="G9:G10"/>
    <mergeCell ref="H9:J9"/>
    <mergeCell ref="K9:K10"/>
    <mergeCell ref="L9:L10"/>
    <mergeCell ref="M9:M10"/>
    <mergeCell ref="F9:F10"/>
    <mergeCell ref="A9:A10"/>
    <mergeCell ref="B9:B10"/>
    <mergeCell ref="C9:C10"/>
    <mergeCell ref="D9:D10"/>
    <mergeCell ref="E9:E10"/>
  </mergeCells>
  <conditionalFormatting sqref="M12:M211">
    <cfRule type="cellIs" dxfId="7" priority="41" stopIfTrue="1" operator="lessThan">
      <formula>0</formula>
    </cfRule>
  </conditionalFormatting>
  <conditionalFormatting sqref="B12:C211">
    <cfRule type="cellIs" dxfId="6" priority="27" operator="equal">
      <formula>0</formula>
    </cfRule>
  </conditionalFormatting>
  <conditionalFormatting sqref="A12:A211">
    <cfRule type="cellIs" dxfId="5" priority="8" operator="between">
      <formula>0</formula>
      <formula>9999999999</formula>
    </cfRule>
  </conditionalFormatting>
  <conditionalFormatting sqref="A12:A211">
    <cfRule type="cellIs" dxfId="4" priority="7" operator="between">
      <formula>7560000000000</formula>
      <formula>7569999999999</formula>
    </cfRule>
  </conditionalFormatting>
  <conditionalFormatting sqref="M11">
    <cfRule type="cellIs" dxfId="3" priority="4" stopIfTrue="1" operator="lessThan">
      <formula>0</formula>
    </cfRule>
  </conditionalFormatting>
  <conditionalFormatting sqref="B11:C11">
    <cfRule type="cellIs" dxfId="2" priority="3" operator="equal">
      <formula>0</formula>
    </cfRule>
  </conditionalFormatting>
  <conditionalFormatting sqref="A11">
    <cfRule type="cellIs" dxfId="1" priority="2" operator="between">
      <formula>0</formula>
      <formula>9999999999</formula>
    </cfRule>
  </conditionalFormatting>
  <conditionalFormatting sqref="A11">
    <cfRule type="cellIs" dxfId="0" priority="1" operator="between">
      <formula>7560000000000</formula>
      <formula>7569999999999</formula>
    </cfRule>
  </conditionalFormatting>
  <pageMargins left="0.70866141732283472" right="0.70866141732283472" top="0.78740157480314965" bottom="0.78740157480314965" header="0.31496062992125984" footer="0.31496062992125984"/>
  <pageSetup paperSize="9" scale="50" fitToHeight="0" orientation="landscape" r:id="rId1"/>
  <headerFooter>
    <oddHeader>&amp;C&amp;"Arial,Fett"&amp;26Abrechnung von Schlechtwetterentschädigung</oddHeader>
    <oddFooter>&amp;L&amp;F / &amp;A&amp;RSeite &amp;P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3"/>
  <sheetViews>
    <sheetView zoomScaleNormal="100" workbookViewId="0">
      <selection activeCell="F20" sqref="F20:F21"/>
    </sheetView>
  </sheetViews>
  <sheetFormatPr baseColWidth="10" defaultColWidth="9.140625" defaultRowHeight="15"/>
  <cols>
    <col min="1" max="1" width="16.42578125" style="4" customWidth="1"/>
    <col min="2" max="2" width="10.7109375" style="5" customWidth="1"/>
    <col min="3" max="3" width="19.42578125" style="6" customWidth="1"/>
    <col min="4" max="4" width="11.42578125" style="16" customWidth="1"/>
    <col min="5" max="5" width="4.7109375" style="2" customWidth="1"/>
    <col min="6" max="6" width="19.42578125" style="2" customWidth="1"/>
    <col min="7" max="7" width="7.85546875" style="2" customWidth="1"/>
    <col min="8" max="8" width="10.5703125" style="2" customWidth="1"/>
    <col min="9" max="9" width="4.7109375" style="2" customWidth="1"/>
    <col min="10" max="10" width="17.140625" style="2" customWidth="1"/>
    <col min="11" max="11" width="12.7109375" style="2" customWidth="1"/>
    <col min="12" max="12" width="9.140625" style="2" customWidth="1"/>
    <col min="13" max="13" width="25" style="3" customWidth="1"/>
    <col min="14" max="14" width="85.5703125" style="3" customWidth="1"/>
    <col min="15" max="20" width="9.140625" style="2" customWidth="1"/>
    <col min="21" max="16384" width="9.140625" style="2"/>
  </cols>
  <sheetData>
    <row r="1" spans="1:18">
      <c r="A1" s="1" t="str">
        <f>Übersetzungstexte!A238</f>
        <v>Datum</v>
      </c>
      <c r="B1" s="1">
        <f>Übersetzungstexte!B238</f>
        <v>0</v>
      </c>
      <c r="C1" s="1" t="str">
        <f>Übersetzungstexte!A244</f>
        <v>Max. massgeb.</v>
      </c>
      <c r="D1" s="1" t="str">
        <f>Übersetzungstexte!A247</f>
        <v>Beitragssatz</v>
      </c>
      <c r="F1" s="78" t="s">
        <v>323</v>
      </c>
      <c r="J1" s="2" t="str">
        <f>Übersetzungstexte!A281</f>
        <v>Datum</v>
      </c>
      <c r="K1" s="2" t="str">
        <f>Übersetzungstexte!A293</f>
        <v>Karenztage</v>
      </c>
      <c r="O1" s="3"/>
      <c r="P1" s="3"/>
      <c r="Q1" s="3"/>
      <c r="R1" s="3"/>
    </row>
    <row r="2" spans="1:18">
      <c r="A2" s="1" t="str">
        <f>Übersetzungstexte!A239</f>
        <v>Gültig ab</v>
      </c>
      <c r="B2" s="1" t="str">
        <f>Übersetzungstexte!A242</f>
        <v>pro jahr</v>
      </c>
      <c r="C2" s="1" t="str">
        <f>Übersetzungstexte!A245</f>
        <v>Verdienst</v>
      </c>
      <c r="D2" s="1"/>
      <c r="F2" s="78" t="s">
        <v>245</v>
      </c>
      <c r="O2" s="3"/>
      <c r="P2" s="3"/>
      <c r="Q2" s="3"/>
      <c r="R2" s="3"/>
    </row>
    <row r="3" spans="1:18" ht="12.75" customHeight="1">
      <c r="A3" s="4">
        <v>30682</v>
      </c>
      <c r="B3" s="5">
        <v>261</v>
      </c>
      <c r="C3" s="6">
        <v>5800</v>
      </c>
      <c r="D3" s="7">
        <v>5.2999999999999999E-2</v>
      </c>
      <c r="F3" s="66" t="s">
        <v>452</v>
      </c>
      <c r="H3" s="8"/>
      <c r="J3" s="9">
        <v>30682</v>
      </c>
      <c r="K3" s="2">
        <v>2</v>
      </c>
      <c r="M3" s="10"/>
      <c r="N3" s="11"/>
      <c r="O3" s="3"/>
      <c r="P3" s="3"/>
      <c r="Q3" s="3"/>
      <c r="R3" s="3"/>
    </row>
    <row r="4" spans="1:18">
      <c r="A4" s="4">
        <v>31778</v>
      </c>
      <c r="B4" s="5">
        <v>261</v>
      </c>
      <c r="C4" s="6">
        <v>6800</v>
      </c>
      <c r="D4" s="7">
        <v>5.2999999999999999E-2</v>
      </c>
      <c r="F4" s="66" t="s">
        <v>453</v>
      </c>
      <c r="H4" s="8"/>
      <c r="J4" s="9">
        <v>39904</v>
      </c>
      <c r="K4" s="2">
        <v>2</v>
      </c>
      <c r="M4" s="11"/>
      <c r="N4" s="11"/>
      <c r="O4" s="3"/>
      <c r="P4" s="3"/>
      <c r="Q4" s="3"/>
      <c r="R4" s="3"/>
    </row>
    <row r="5" spans="1:18">
      <c r="A5" s="4">
        <v>32143</v>
      </c>
      <c r="B5" s="5">
        <v>261</v>
      </c>
      <c r="C5" s="6">
        <v>6800</v>
      </c>
      <c r="D5" s="7">
        <v>5.3499999999999999E-2</v>
      </c>
      <c r="H5" s="8"/>
      <c r="M5" s="11"/>
      <c r="N5" s="11"/>
      <c r="O5" s="3"/>
      <c r="P5" s="3"/>
      <c r="Q5" s="3"/>
      <c r="R5" s="3"/>
    </row>
    <row r="6" spans="1:18">
      <c r="A6" s="4">
        <v>32509</v>
      </c>
      <c r="B6" s="5">
        <v>260</v>
      </c>
      <c r="C6" s="6">
        <v>6800</v>
      </c>
      <c r="D6" s="7">
        <v>5.3499999999999999E-2</v>
      </c>
      <c r="F6" s="78" t="s">
        <v>324</v>
      </c>
      <c r="H6" s="8"/>
      <c r="M6" s="11"/>
      <c r="N6" s="11"/>
      <c r="O6" s="3"/>
      <c r="P6" s="3"/>
      <c r="Q6" s="3"/>
      <c r="R6" s="3"/>
    </row>
    <row r="7" spans="1:18">
      <c r="A7" s="4">
        <v>32874</v>
      </c>
      <c r="B7" s="5">
        <v>261</v>
      </c>
      <c r="C7" s="6">
        <v>6800</v>
      </c>
      <c r="D7" s="7">
        <v>5.2499999999999998E-2</v>
      </c>
      <c r="F7" s="78" t="s">
        <v>325</v>
      </c>
      <c r="H7" s="8"/>
      <c r="J7" s="2" t="str">
        <f>Übersetzungstexte!A285</f>
        <v>Schutzwort:</v>
      </c>
      <c r="K7" s="2" t="s">
        <v>0</v>
      </c>
      <c r="M7" s="11"/>
      <c r="N7" s="11"/>
      <c r="O7" s="3"/>
      <c r="P7" s="3"/>
      <c r="Q7" s="3"/>
      <c r="R7" s="3"/>
    </row>
    <row r="8" spans="1:18">
      <c r="A8" s="4">
        <v>33239</v>
      </c>
      <c r="B8" s="5">
        <v>261</v>
      </c>
      <c r="C8" s="6">
        <v>8100</v>
      </c>
      <c r="D8" s="7">
        <v>5.2499999999999998E-2</v>
      </c>
      <c r="F8" s="2" t="s">
        <v>318</v>
      </c>
      <c r="H8" s="8"/>
      <c r="M8" s="11"/>
      <c r="N8" s="11"/>
      <c r="O8" s="3"/>
      <c r="P8" s="3"/>
      <c r="Q8" s="3"/>
      <c r="R8" s="3"/>
    </row>
    <row r="9" spans="1:18" ht="12.75" customHeight="1">
      <c r="A9" s="4">
        <v>33604</v>
      </c>
      <c r="B9" s="5">
        <v>262</v>
      </c>
      <c r="C9" s="6">
        <v>8100</v>
      </c>
      <c r="D9" s="7">
        <v>5.2499999999999998E-2</v>
      </c>
      <c r="F9" s="2" t="s">
        <v>451</v>
      </c>
      <c r="H9" s="8"/>
      <c r="J9" s="3" t="str">
        <f>Übersetzungstexte!A286</f>
        <v>AHV-Pflicht ab:</v>
      </c>
      <c r="K9" s="2">
        <v>18</v>
      </c>
      <c r="N9" s="10"/>
      <c r="O9" s="3"/>
      <c r="P9" s="3"/>
      <c r="Q9" s="3"/>
      <c r="R9" s="3"/>
    </row>
    <row r="10" spans="1:18">
      <c r="A10" s="4">
        <v>33970</v>
      </c>
      <c r="B10" s="5">
        <v>261</v>
      </c>
      <c r="C10" s="6">
        <v>8100</v>
      </c>
      <c r="D10" s="7">
        <v>6.0499999999999998E-2</v>
      </c>
      <c r="F10" s="2" t="s">
        <v>270</v>
      </c>
      <c r="H10" s="8"/>
      <c r="M10" s="10"/>
      <c r="N10" s="11"/>
      <c r="O10" s="3"/>
      <c r="P10" s="3"/>
      <c r="Q10" s="3"/>
      <c r="R10" s="3"/>
    </row>
    <row r="11" spans="1:18">
      <c r="A11" s="4">
        <v>34335</v>
      </c>
      <c r="B11" s="5">
        <v>260</v>
      </c>
      <c r="C11" s="6">
        <v>8100</v>
      </c>
      <c r="D11" s="7">
        <v>6.0499999999999998E-2</v>
      </c>
      <c r="F11" s="2" t="s">
        <v>319</v>
      </c>
      <c r="H11" s="8"/>
      <c r="J11" s="2" t="str">
        <f>Übersetzungstexte!A287</f>
        <v>Version:</v>
      </c>
      <c r="K11" s="12" t="s">
        <v>1</v>
      </c>
      <c r="M11" s="11"/>
      <c r="N11" s="11"/>
      <c r="O11" s="3"/>
      <c r="P11" s="3"/>
      <c r="Q11" s="3"/>
      <c r="R11" s="3"/>
    </row>
    <row r="12" spans="1:18">
      <c r="A12" s="4">
        <v>34700</v>
      </c>
      <c r="B12" s="5">
        <v>260</v>
      </c>
      <c r="C12" s="6">
        <v>8100</v>
      </c>
      <c r="D12" s="7">
        <v>6.5500000000000003E-2</v>
      </c>
      <c r="F12" s="2" t="s">
        <v>320</v>
      </c>
      <c r="H12" s="8"/>
      <c r="M12" s="11"/>
      <c r="N12" s="11"/>
      <c r="O12" s="3"/>
      <c r="P12" s="3"/>
      <c r="Q12" s="3"/>
      <c r="R12" s="3"/>
    </row>
    <row r="13" spans="1:18">
      <c r="A13" s="4">
        <v>35065</v>
      </c>
      <c r="B13" s="5">
        <v>262</v>
      </c>
      <c r="C13" s="6">
        <v>8100</v>
      </c>
      <c r="D13" s="7">
        <v>6.5500000000000003E-2</v>
      </c>
      <c r="F13" s="2" t="s">
        <v>321</v>
      </c>
      <c r="H13" s="8"/>
      <c r="M13" s="11"/>
      <c r="N13" s="11"/>
      <c r="O13" s="3"/>
      <c r="P13" s="3"/>
      <c r="Q13" s="3"/>
      <c r="R13" s="3"/>
    </row>
    <row r="14" spans="1:18">
      <c r="A14" s="4">
        <v>35431</v>
      </c>
      <c r="B14" s="5">
        <v>261</v>
      </c>
      <c r="C14" s="6">
        <v>8100</v>
      </c>
      <c r="D14" s="7">
        <v>6.5500000000000003E-2</v>
      </c>
      <c r="F14" s="2" t="s">
        <v>268</v>
      </c>
      <c r="H14" s="8"/>
      <c r="M14" s="11"/>
      <c r="N14" s="11"/>
      <c r="O14" s="3"/>
      <c r="P14" s="3"/>
      <c r="Q14" s="3"/>
      <c r="R14" s="3"/>
    </row>
    <row r="15" spans="1:18">
      <c r="A15" s="4">
        <v>35796</v>
      </c>
      <c r="B15" s="5">
        <v>261</v>
      </c>
      <c r="C15" s="6">
        <v>8100</v>
      </c>
      <c r="D15" s="7">
        <v>6.5500000000000003E-2</v>
      </c>
      <c r="F15" s="2" t="s">
        <v>269</v>
      </c>
      <c r="H15" s="8"/>
      <c r="M15" s="11"/>
      <c r="N15" s="11"/>
      <c r="O15" s="3"/>
      <c r="P15" s="3"/>
      <c r="Q15" s="3"/>
      <c r="R15" s="3"/>
    </row>
    <row r="16" spans="1:18">
      <c r="A16" s="4">
        <v>36161</v>
      </c>
      <c r="B16" s="5">
        <v>261</v>
      </c>
      <c r="C16" s="6">
        <v>8100</v>
      </c>
      <c r="D16" s="7">
        <v>6.5500000000000003E-2</v>
      </c>
      <c r="F16" s="2" t="s">
        <v>322</v>
      </c>
      <c r="H16" s="8"/>
      <c r="O16" s="3"/>
      <c r="P16" s="3"/>
      <c r="Q16" s="3"/>
      <c r="R16" s="3"/>
    </row>
    <row r="17" spans="1:18" ht="12.75" customHeight="1">
      <c r="A17" s="4">
        <v>36526</v>
      </c>
      <c r="B17" s="5">
        <v>260</v>
      </c>
      <c r="C17" s="6">
        <v>8900</v>
      </c>
      <c r="D17" s="7">
        <v>6.5500000000000003E-2</v>
      </c>
      <c r="H17" s="8"/>
      <c r="N17" s="10"/>
      <c r="O17" s="3"/>
      <c r="P17" s="3"/>
      <c r="Q17" s="3"/>
      <c r="R17" s="3"/>
    </row>
    <row r="18" spans="1:18">
      <c r="A18" s="4">
        <v>36892</v>
      </c>
      <c r="B18" s="5">
        <v>261</v>
      </c>
      <c r="C18" s="6">
        <v>8900</v>
      </c>
      <c r="D18" s="7">
        <v>6.5500000000000003E-2</v>
      </c>
      <c r="H18" s="8"/>
      <c r="N18" s="13"/>
      <c r="O18" s="3"/>
      <c r="P18" s="3"/>
      <c r="Q18" s="3"/>
      <c r="R18" s="3"/>
    </row>
    <row r="19" spans="1:18">
      <c r="A19" s="4">
        <v>37257</v>
      </c>
      <c r="B19" s="5">
        <v>261</v>
      </c>
      <c r="C19" s="6">
        <v>8900</v>
      </c>
      <c r="D19" s="7">
        <v>6.5500000000000003E-2</v>
      </c>
      <c r="F19" s="2" t="s">
        <v>58</v>
      </c>
      <c r="H19" s="8"/>
      <c r="N19" s="13"/>
      <c r="O19" s="3"/>
      <c r="P19" s="3"/>
      <c r="Q19" s="3"/>
      <c r="R19" s="3"/>
    </row>
    <row r="20" spans="1:18">
      <c r="A20" s="4">
        <v>37622</v>
      </c>
      <c r="B20" s="5">
        <v>261</v>
      </c>
      <c r="C20" s="6">
        <v>8900</v>
      </c>
      <c r="D20" s="7">
        <v>6.3E-2</v>
      </c>
      <c r="F20" s="2">
        <v>2</v>
      </c>
      <c r="H20" s="8"/>
      <c r="N20" s="13"/>
      <c r="O20" s="3"/>
      <c r="P20" s="3"/>
      <c r="Q20" s="3"/>
      <c r="R20" s="3"/>
    </row>
    <row r="21" spans="1:18">
      <c r="A21" s="4">
        <v>37987</v>
      </c>
      <c r="B21" s="5">
        <v>262</v>
      </c>
      <c r="C21" s="6">
        <v>8900</v>
      </c>
      <c r="D21" s="7">
        <v>6.0499999999999998E-2</v>
      </c>
      <c r="F21" s="2">
        <v>3</v>
      </c>
      <c r="H21" s="8"/>
      <c r="M21" s="10"/>
      <c r="N21" s="14"/>
      <c r="O21" s="3"/>
      <c r="P21" s="3"/>
      <c r="Q21" s="3"/>
      <c r="R21" s="3"/>
    </row>
    <row r="22" spans="1:18" ht="12.75" customHeight="1">
      <c r="A22" s="4">
        <v>38353</v>
      </c>
      <c r="B22" s="5">
        <v>260</v>
      </c>
      <c r="C22" s="6">
        <v>8900</v>
      </c>
      <c r="D22" s="7">
        <v>6.0499999999999998E-2</v>
      </c>
      <c r="H22" s="8"/>
      <c r="M22" s="11"/>
      <c r="N22" s="14"/>
      <c r="O22" s="3"/>
      <c r="P22" s="3"/>
      <c r="Q22" s="3"/>
      <c r="R22" s="3"/>
    </row>
    <row r="23" spans="1:18">
      <c r="A23" s="4">
        <v>38718</v>
      </c>
      <c r="B23" s="5">
        <v>260</v>
      </c>
      <c r="C23" s="6">
        <v>8900</v>
      </c>
      <c r="D23" s="7">
        <v>6.0499999999999998E-2</v>
      </c>
      <c r="H23" s="8"/>
      <c r="M23" s="11"/>
      <c r="N23" s="14"/>
      <c r="O23" s="3"/>
      <c r="P23" s="3"/>
      <c r="Q23" s="3"/>
      <c r="R23" s="3"/>
    </row>
    <row r="24" spans="1:18">
      <c r="A24" s="4">
        <v>39083</v>
      </c>
      <c r="B24" s="5">
        <v>261</v>
      </c>
      <c r="C24" s="6">
        <v>8900</v>
      </c>
      <c r="D24" s="7">
        <v>6.0499999999999998E-2</v>
      </c>
      <c r="H24" s="8"/>
      <c r="M24" s="11"/>
      <c r="N24" s="14"/>
      <c r="O24" s="3"/>
      <c r="P24" s="3"/>
      <c r="Q24" s="3"/>
      <c r="R24" s="3"/>
    </row>
    <row r="25" spans="1:18">
      <c r="A25" s="4">
        <v>39448</v>
      </c>
      <c r="B25" s="5">
        <v>262</v>
      </c>
      <c r="C25" s="6">
        <v>10500</v>
      </c>
      <c r="D25" s="7">
        <v>6.0499999999999998E-2</v>
      </c>
      <c r="H25" s="8"/>
      <c r="M25" s="11"/>
      <c r="N25" s="14"/>
      <c r="O25" s="3"/>
      <c r="P25" s="3"/>
      <c r="Q25" s="3"/>
      <c r="R25" s="3"/>
    </row>
    <row r="26" spans="1:18">
      <c r="A26" s="4">
        <v>39814</v>
      </c>
      <c r="B26" s="5">
        <v>261</v>
      </c>
      <c r="C26" s="6">
        <v>10500</v>
      </c>
      <c r="D26" s="7">
        <v>6.0499999999999998E-2</v>
      </c>
      <c r="M26" s="11"/>
      <c r="N26" s="14"/>
      <c r="O26" s="3"/>
      <c r="P26" s="3"/>
      <c r="Q26" s="3"/>
      <c r="R26" s="3"/>
    </row>
    <row r="27" spans="1:18">
      <c r="A27" s="4">
        <v>40544</v>
      </c>
      <c r="B27" s="5">
        <v>260</v>
      </c>
      <c r="C27" s="6">
        <v>10500</v>
      </c>
      <c r="D27" s="7">
        <v>6.25E-2</v>
      </c>
      <c r="M27" s="11"/>
      <c r="N27" s="14"/>
      <c r="O27" s="3"/>
      <c r="P27" s="3"/>
      <c r="Q27" s="3"/>
      <c r="R27" s="3"/>
    </row>
    <row r="28" spans="1:18">
      <c r="A28" s="4">
        <v>40909</v>
      </c>
      <c r="B28" s="5">
        <v>261</v>
      </c>
      <c r="C28" s="6">
        <v>10500</v>
      </c>
      <c r="D28" s="7">
        <v>6.25E-2</v>
      </c>
      <c r="M28" s="11"/>
      <c r="N28" s="14"/>
      <c r="O28" s="3"/>
      <c r="P28" s="3"/>
      <c r="Q28" s="3"/>
      <c r="R28" s="3"/>
    </row>
    <row r="29" spans="1:18">
      <c r="A29" s="4">
        <v>42370</v>
      </c>
      <c r="B29" s="5">
        <v>261</v>
      </c>
      <c r="C29" s="6">
        <v>12350</v>
      </c>
      <c r="D29" s="7">
        <v>6.225E-2</v>
      </c>
      <c r="M29" s="11"/>
      <c r="N29" s="13"/>
      <c r="O29" s="3"/>
      <c r="P29" s="3"/>
      <c r="Q29" s="3"/>
      <c r="R29" s="3"/>
    </row>
    <row r="30" spans="1:18">
      <c r="A30" s="4">
        <v>42736</v>
      </c>
      <c r="B30" s="5">
        <v>260</v>
      </c>
      <c r="C30" s="6">
        <v>12350</v>
      </c>
      <c r="D30" s="7">
        <v>6.225E-2</v>
      </c>
      <c r="M30" s="11"/>
      <c r="N30" s="14"/>
      <c r="O30" s="3"/>
      <c r="P30" s="3"/>
      <c r="Q30" s="3"/>
      <c r="R30" s="3"/>
    </row>
    <row r="31" spans="1:18">
      <c r="A31" s="4">
        <v>43101</v>
      </c>
      <c r="B31" s="5">
        <v>261</v>
      </c>
      <c r="C31" s="6">
        <v>12350</v>
      </c>
      <c r="D31" s="7">
        <v>6.225E-2</v>
      </c>
      <c r="M31" s="11"/>
      <c r="N31" s="14"/>
      <c r="O31" s="3"/>
      <c r="P31" s="3"/>
      <c r="Q31" s="3"/>
      <c r="R31" s="3"/>
    </row>
    <row r="32" spans="1:18" ht="12.75" customHeight="1">
      <c r="A32" s="4">
        <v>43466</v>
      </c>
      <c r="B32" s="5">
        <v>261</v>
      </c>
      <c r="C32" s="6">
        <v>12350</v>
      </c>
      <c r="D32" s="7">
        <v>6.225E-2</v>
      </c>
      <c r="M32" s="11"/>
      <c r="N32" s="14"/>
      <c r="O32" s="11"/>
      <c r="P32" s="11"/>
      <c r="Q32" s="3"/>
      <c r="R32" s="3"/>
    </row>
    <row r="33" spans="1:20" ht="12.75" customHeight="1">
      <c r="A33" s="4">
        <v>43831</v>
      </c>
      <c r="B33" s="5">
        <v>262</v>
      </c>
      <c r="C33" s="6">
        <v>12350</v>
      </c>
      <c r="D33" s="7">
        <v>6.3750000000000001E-2</v>
      </c>
      <c r="M33" s="11"/>
      <c r="N33" s="14"/>
      <c r="O33" s="11"/>
      <c r="P33" s="11"/>
      <c r="Q33" s="11"/>
      <c r="R33" s="3"/>
    </row>
    <row r="34" spans="1:20">
      <c r="A34" s="4">
        <v>44197</v>
      </c>
      <c r="B34" s="5">
        <v>261</v>
      </c>
      <c r="C34" s="6">
        <v>12350</v>
      </c>
      <c r="D34" s="7">
        <v>6.4000000000000001E-2</v>
      </c>
      <c r="M34" s="11"/>
      <c r="N34" s="14"/>
      <c r="O34" s="3"/>
      <c r="P34" s="3"/>
      <c r="Q34" s="3"/>
      <c r="R34" s="3"/>
    </row>
    <row r="35" spans="1:20">
      <c r="A35" s="4">
        <v>44562</v>
      </c>
      <c r="B35" s="5">
        <v>260</v>
      </c>
      <c r="C35" s="6">
        <v>12350</v>
      </c>
      <c r="D35" s="7">
        <v>6.4000000000000001E-2</v>
      </c>
      <c r="M35" s="11"/>
      <c r="N35" s="14"/>
      <c r="O35" s="3"/>
      <c r="P35" s="3"/>
      <c r="Q35" s="3"/>
      <c r="R35" s="3"/>
    </row>
    <row r="36" spans="1:20" ht="12.75" customHeight="1">
      <c r="A36" s="4">
        <v>44927</v>
      </c>
      <c r="B36" s="5">
        <v>260</v>
      </c>
      <c r="C36" s="6">
        <v>12350</v>
      </c>
      <c r="D36" s="7">
        <v>6.4000000000000001E-2</v>
      </c>
      <c r="M36" s="11"/>
      <c r="N36" s="14"/>
      <c r="O36" s="11"/>
      <c r="P36" s="11"/>
      <c r="Q36" s="11"/>
      <c r="R36" s="15"/>
      <c r="S36" s="15"/>
      <c r="T36" s="15"/>
    </row>
    <row r="37" spans="1:20">
      <c r="A37" s="4">
        <v>45292</v>
      </c>
      <c r="B37" s="5">
        <v>262</v>
      </c>
      <c r="C37" s="6">
        <v>12350</v>
      </c>
      <c r="D37" s="7">
        <v>6.4000000000000001E-2</v>
      </c>
      <c r="M37" s="11" t="str">
        <f>Übersetzungstexte!A356</f>
        <v>Kol. 13: Beantragte Vergütung</v>
      </c>
      <c r="N37" s="14" t="str">
        <f>Übersetzungstexte!A357</f>
        <v>Sofern alle Voraussetzungen erfüllt sind, vergütet die Kasse den Betrag der sich aus der Subtraktion der Kol. 12 und des Abzugs aus Zwischenbeschäftigung von der Kol. 11 ergibt. Zum Total dieser Kolonne wird die Vergütung der Arbeitgeberbeiträge an AHV/IV/EO/ALV hinzugezählt.</v>
      </c>
      <c r="O37" s="3"/>
      <c r="P37" s="3"/>
      <c r="Q37" s="3"/>
      <c r="R37" s="3"/>
    </row>
    <row r="38" spans="1:20">
      <c r="A38" s="4">
        <v>45658</v>
      </c>
      <c r="B38" s="5">
        <v>261</v>
      </c>
      <c r="C38" s="6">
        <v>12350</v>
      </c>
      <c r="D38" s="7">
        <v>6.4000000000000001E-2</v>
      </c>
      <c r="M38" s="11"/>
      <c r="N38" s="14"/>
      <c r="O38" s="3"/>
      <c r="P38" s="3"/>
      <c r="Q38" s="3"/>
      <c r="R38" s="3"/>
    </row>
    <row r="39" spans="1:20">
      <c r="A39" s="4">
        <v>46023</v>
      </c>
      <c r="B39" s="5">
        <v>261</v>
      </c>
      <c r="C39" s="6">
        <v>12350</v>
      </c>
      <c r="D39" s="7">
        <v>6.4000000000000001E-2</v>
      </c>
      <c r="O39" s="3"/>
      <c r="P39" s="3"/>
      <c r="Q39" s="3"/>
      <c r="R39" s="3"/>
    </row>
    <row r="40" spans="1:20">
      <c r="A40" s="4">
        <v>46388</v>
      </c>
      <c r="B40" s="5">
        <v>261</v>
      </c>
      <c r="C40" s="6">
        <v>12350</v>
      </c>
      <c r="D40" s="7">
        <v>6.4000000000000001E-2</v>
      </c>
      <c r="M40" s="3" t="s">
        <v>2</v>
      </c>
      <c r="O40" s="3"/>
      <c r="P40" s="3"/>
      <c r="Q40" s="3"/>
      <c r="R40" s="3"/>
    </row>
    <row r="41" spans="1:20">
      <c r="A41" s="4">
        <v>46753</v>
      </c>
      <c r="B41" s="5">
        <v>260</v>
      </c>
      <c r="C41" s="6">
        <v>12350</v>
      </c>
      <c r="D41" s="7">
        <v>6.4000000000000001E-2</v>
      </c>
      <c r="M41" s="3" t="str">
        <f>Übersetzungstexte!A107</f>
        <v>Geben Sie eine Periode im Format MM.JJJJ ein. Beispiel: 02.2020</v>
      </c>
      <c r="O41" s="3"/>
      <c r="P41" s="3"/>
      <c r="Q41" s="3"/>
      <c r="R41" s="3"/>
    </row>
    <row r="42" spans="1:20">
      <c r="A42" s="4">
        <v>47119</v>
      </c>
      <c r="B42" s="5">
        <v>261</v>
      </c>
      <c r="C42" s="6">
        <v>12350</v>
      </c>
      <c r="D42" s="7">
        <v>6.4000000000000001E-2</v>
      </c>
      <c r="M42" s="3" t="str">
        <f>Übersetzungstexte!A108</f>
        <v>Wählen Sie die  Betriebsgrösse</v>
      </c>
    </row>
    <row r="43" spans="1:20">
      <c r="M43" s="3" t="str">
        <f>Übersetzungstexte!A109</f>
        <v>Dieser Wert wird automatisch bestimmt, kann aber überschrieben werden</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66"/>
  <sheetViews>
    <sheetView topLeftCell="A217" workbookViewId="0">
      <selection activeCell="A227" sqref="A227"/>
    </sheetView>
  </sheetViews>
  <sheetFormatPr baseColWidth="10" defaultColWidth="11.5703125" defaultRowHeight="15"/>
  <cols>
    <col min="1" max="1" width="26.140625" style="2" customWidth="1"/>
    <col min="2" max="2" width="12.140625" style="2" customWidth="1"/>
    <col min="3" max="3" width="10.5703125" style="2" customWidth="1"/>
    <col min="4" max="4" width="27" style="2" customWidth="1"/>
    <col min="5" max="7" width="42.7109375" style="23" customWidth="1"/>
    <col min="8" max="10" width="9.140625" style="23" customWidth="1"/>
    <col min="11" max="13" width="11.5703125" customWidth="1"/>
  </cols>
  <sheetData>
    <row r="1" spans="1:13">
      <c r="A1" s="17">
        <v>1</v>
      </c>
      <c r="B1" s="17"/>
      <c r="C1" s="17"/>
      <c r="D1" s="17" t="s">
        <v>3</v>
      </c>
      <c r="E1" s="18" t="s">
        <v>4</v>
      </c>
      <c r="F1" s="18"/>
      <c r="G1" s="18"/>
      <c r="H1" s="19"/>
      <c r="I1" s="19"/>
      <c r="J1" s="19"/>
      <c r="K1" s="19"/>
      <c r="L1" s="19"/>
      <c r="M1" s="19"/>
    </row>
    <row r="2" spans="1:13" ht="12.75" customHeight="1">
      <c r="A2" s="20" t="str">
        <f>CONCATENATE(B2,CHAR(13),B3,CHAR(13),B4,CHAR(13),B5)</f>
        <v xml:space="preserve">Wählen Sprache /  / _x000D_1 = deutsch, , _x000D_2 = französisch, , _x000D_3 = italienisch, , </v>
      </c>
      <c r="B2" s="17" t="str">
        <f>CONCATENATE(E2," / ",F2," / ",G2)</f>
        <v xml:space="preserve">Wählen Sprache /  / </v>
      </c>
      <c r="C2" s="17"/>
      <c r="D2" s="17"/>
      <c r="E2" s="18" t="s">
        <v>7</v>
      </c>
      <c r="F2" s="18"/>
      <c r="G2" s="18"/>
      <c r="H2" s="18"/>
      <c r="I2" s="18"/>
      <c r="J2" s="18"/>
      <c r="K2" s="19"/>
      <c r="L2" s="19"/>
      <c r="M2" s="19"/>
    </row>
    <row r="3" spans="1:13">
      <c r="A3" s="20"/>
      <c r="B3" s="17" t="str">
        <f>CONCATENATE("1 = ",E3,", ",F3,", ",G3)</f>
        <v xml:space="preserve">1 = deutsch, , </v>
      </c>
      <c r="C3" s="17"/>
      <c r="D3" s="17"/>
      <c r="E3" s="18" t="s">
        <v>4</v>
      </c>
      <c r="F3" s="18"/>
      <c r="G3" s="18"/>
      <c r="H3" s="18"/>
      <c r="I3" s="18"/>
      <c r="J3" s="18"/>
      <c r="K3" s="19"/>
      <c r="L3" s="19"/>
      <c r="M3" s="19"/>
    </row>
    <row r="4" spans="1:13">
      <c r="A4" s="20"/>
      <c r="B4" s="17" t="str">
        <f>CONCATENATE("2 = ",E4,", ",F4,", ",G4)</f>
        <v xml:space="preserve">2 = französisch, , </v>
      </c>
      <c r="C4" s="17"/>
      <c r="D4" s="17"/>
      <c r="E4" s="18" t="s">
        <v>5</v>
      </c>
      <c r="F4" s="18"/>
      <c r="G4" s="18"/>
      <c r="H4" s="18"/>
      <c r="I4" s="18"/>
      <c r="J4" s="18"/>
      <c r="K4" s="19"/>
      <c r="L4" s="19"/>
      <c r="M4" s="19"/>
    </row>
    <row r="5" spans="1:13">
      <c r="A5" s="20"/>
      <c r="B5" s="17" t="str">
        <f>CONCATENATE("3 = ",E5,", ",F5,", ",G5)</f>
        <v xml:space="preserve">3 = italienisch, , </v>
      </c>
      <c r="C5" s="17"/>
      <c r="D5" s="17"/>
      <c r="E5" s="18" t="s">
        <v>6</v>
      </c>
      <c r="F5" s="18"/>
      <c r="G5" s="18"/>
      <c r="H5" s="18"/>
      <c r="I5" s="18"/>
      <c r="J5" s="18"/>
      <c r="K5" s="19"/>
      <c r="L5" s="19"/>
      <c r="M5" s="19"/>
    </row>
    <row r="6" spans="1:13">
      <c r="A6" s="20" t="str">
        <f>CONCATENATE(E6," / ",F6," / ",G6)</f>
        <v xml:space="preserve">Sprache /  / </v>
      </c>
      <c r="B6" s="17"/>
      <c r="C6" s="17"/>
      <c r="D6" s="17"/>
      <c r="E6" s="18" t="s">
        <v>8</v>
      </c>
      <c r="F6" s="18"/>
      <c r="G6" s="18"/>
      <c r="H6" s="18"/>
      <c r="I6" s="18"/>
      <c r="J6" s="18"/>
      <c r="K6" s="19"/>
      <c r="L6" s="19"/>
      <c r="M6" s="19"/>
    </row>
    <row r="7" spans="1:13">
      <c r="A7" s="17"/>
      <c r="B7" s="17"/>
      <c r="C7" s="17"/>
      <c r="D7" s="17"/>
      <c r="E7" s="18"/>
      <c r="F7" s="18"/>
      <c r="G7" s="18"/>
      <c r="H7" s="18"/>
      <c r="I7" s="18"/>
      <c r="J7" s="18"/>
      <c r="K7" s="19"/>
      <c r="L7" s="19"/>
      <c r="M7" s="19"/>
    </row>
    <row r="8" spans="1:13">
      <c r="A8" s="17"/>
      <c r="B8" s="17"/>
      <c r="C8" s="17"/>
      <c r="D8" s="17"/>
      <c r="E8" s="18"/>
      <c r="F8" s="18"/>
      <c r="G8" s="18"/>
      <c r="H8" s="18"/>
      <c r="I8" s="18"/>
      <c r="J8" s="18"/>
      <c r="K8" s="19"/>
      <c r="L8" s="19"/>
      <c r="M8" s="19"/>
    </row>
    <row r="9" spans="1:13">
      <c r="A9" s="17"/>
      <c r="B9" s="17"/>
      <c r="C9" s="17"/>
      <c r="D9" s="17" t="s">
        <v>9</v>
      </c>
      <c r="E9" s="18"/>
      <c r="F9" s="18"/>
      <c r="G9" s="18"/>
      <c r="H9" s="18"/>
      <c r="I9" s="18"/>
      <c r="J9" s="18"/>
      <c r="K9" s="19"/>
      <c r="L9" s="19"/>
      <c r="M9" s="19"/>
    </row>
    <row r="10" spans="1:13">
      <c r="A10" s="17" t="str">
        <f>CONCATENATE(IF($A$1=3,G10,IF($A$1=2,F10,E10)))</f>
        <v>Stammdaten Betrieb</v>
      </c>
      <c r="B10" s="17"/>
      <c r="C10" s="17"/>
      <c r="D10" s="17"/>
      <c r="E10" s="18" t="s">
        <v>10</v>
      </c>
      <c r="F10" s="18"/>
      <c r="G10" s="18"/>
      <c r="H10" s="18"/>
      <c r="I10" s="18"/>
      <c r="J10" s="18"/>
      <c r="K10" s="19"/>
      <c r="L10" s="19"/>
      <c r="M10" s="19"/>
    </row>
    <row r="11" spans="1:13">
      <c r="A11" s="17" t="str">
        <f>CONCATENATE(IF($A$1=3,G11,IF($A$1=2,F11,E11)))</f>
        <v>Stammdaten Mitarbeiter</v>
      </c>
      <c r="B11" s="17"/>
      <c r="C11" s="17"/>
      <c r="D11" s="17"/>
      <c r="E11" s="18" t="s">
        <v>11</v>
      </c>
      <c r="F11" s="18"/>
      <c r="G11" s="18"/>
      <c r="H11" s="18"/>
      <c r="I11" s="18"/>
      <c r="J11" s="18"/>
      <c r="K11" s="19"/>
      <c r="L11" s="19"/>
      <c r="M11" s="19"/>
    </row>
    <row r="12" spans="1:13">
      <c r="A12" s="17" t="str">
        <f>CONCATENATE(IF($A$1=3,G12,IF($A$1=2,F12,E12)))</f>
        <v>Abrech. wetterbed. Arbeitsausf.</v>
      </c>
      <c r="B12" s="17"/>
      <c r="C12" s="17"/>
      <c r="D12" s="17"/>
      <c r="E12" s="21" t="s">
        <v>12</v>
      </c>
      <c r="F12" s="22"/>
      <c r="H12" s="18"/>
      <c r="I12" s="18"/>
      <c r="J12" s="18"/>
      <c r="K12" s="19"/>
      <c r="L12" s="19"/>
      <c r="M12" s="19"/>
    </row>
    <row r="13" spans="1:13">
      <c r="A13" s="17" t="str">
        <f>CONCATENATE(IF($A$1=3,G13,IF($A$1=2,F13,E13)))</f>
        <v>Übersetzungstexte</v>
      </c>
      <c r="B13" s="17"/>
      <c r="C13" s="17"/>
      <c r="D13" s="17"/>
      <c r="E13" s="18" t="s">
        <v>13</v>
      </c>
      <c r="H13" s="18"/>
      <c r="I13" s="18"/>
      <c r="J13" s="18"/>
      <c r="K13" s="19"/>
      <c r="L13" s="19"/>
      <c r="M13" s="19"/>
    </row>
    <row r="14" spans="1:13">
      <c r="A14" s="17" t="str">
        <f>CONCATENATE(IF($A$1=3,G14,IF($A$1=2,F14,E14)))</f>
        <v>Hilfsdaten</v>
      </c>
      <c r="B14" s="17"/>
      <c r="C14" s="17"/>
      <c r="D14" s="17"/>
      <c r="E14" s="18" t="s">
        <v>14</v>
      </c>
      <c r="F14" s="18"/>
      <c r="G14" s="18"/>
      <c r="H14" s="18"/>
      <c r="I14" s="18"/>
      <c r="J14" s="18"/>
      <c r="K14" s="19"/>
      <c r="L14" s="19"/>
      <c r="M14" s="19"/>
    </row>
    <row r="15" spans="1:13">
      <c r="A15" s="17"/>
      <c r="B15" s="17"/>
      <c r="C15" s="17"/>
      <c r="D15" s="17"/>
      <c r="E15" s="18"/>
      <c r="F15" s="18"/>
      <c r="G15" s="18"/>
      <c r="H15" s="18"/>
      <c r="I15" s="18"/>
      <c r="J15" s="18"/>
      <c r="K15" s="19"/>
      <c r="L15" s="19"/>
      <c r="M15" s="19"/>
    </row>
    <row r="16" spans="1:13">
      <c r="A16" s="17"/>
      <c r="B16" s="17"/>
      <c r="C16" s="17"/>
      <c r="D16" s="17"/>
      <c r="E16" s="18"/>
      <c r="F16" s="18"/>
      <c r="G16" s="18"/>
      <c r="H16" s="18"/>
      <c r="I16" s="18"/>
      <c r="J16" s="18"/>
      <c r="K16" s="19"/>
      <c r="L16" s="19"/>
      <c r="M16" s="19"/>
    </row>
    <row r="17" spans="1:13">
      <c r="A17" s="17"/>
      <c r="B17" s="17"/>
      <c r="C17" s="17"/>
      <c r="D17" s="17"/>
      <c r="E17" s="18"/>
      <c r="F17" s="18"/>
      <c r="G17" s="18"/>
      <c r="H17" s="18"/>
      <c r="I17" s="18"/>
      <c r="J17" s="18"/>
      <c r="K17" s="19"/>
      <c r="L17" s="19"/>
      <c r="M17" s="19"/>
    </row>
    <row r="18" spans="1:13">
      <c r="A18" s="2" t="s">
        <v>15</v>
      </c>
    </row>
    <row r="19" spans="1:13">
      <c r="D19" s="2" t="s">
        <v>16</v>
      </c>
    </row>
    <row r="20" spans="1:13">
      <c r="A20" s="17" t="str">
        <f>IF($A$1=3,CONCATENATE(B20,G20),IF($A$1=2,CONCATENATE(B20,F20),CONCATENATE(B20,E20)))</f>
        <v>&amp;"Arial"&amp;8Arbeitslosenversicherung</v>
      </c>
      <c r="B20" s="17" t="s">
        <v>17</v>
      </c>
      <c r="C20" s="17"/>
      <c r="D20" s="17"/>
      <c r="E20" s="18" t="s">
        <v>18</v>
      </c>
      <c r="F20" s="18"/>
      <c r="G20" s="18"/>
    </row>
    <row r="21" spans="1:13">
      <c r="A21" s="17" t="str">
        <f>IF($A$1=3,CONCATENATE(B21,G21),IF($A$1=2,CONCATENATE(B21,F21),CONCATENATE(B21,E21)))</f>
        <v>&amp;"Arial"&amp;10&amp;BStammdaten Betrieb</v>
      </c>
      <c r="B21" s="17" t="s">
        <v>19</v>
      </c>
      <c r="E21" s="23" t="s">
        <v>10</v>
      </c>
    </row>
    <row r="23" spans="1:13">
      <c r="A23" s="17" t="str">
        <f>IF($A$1=3,CONCATENATE(B23,CHAR(13),G23),IF($A$1=2,CONCATENATE(B23,CHAR(13),F23),CONCATENATE(B23,CHAR(13),E23)))</f>
        <v>&amp;"Arial"&amp;8_x000D_Für Fragen dieses Arbeitsblatt betreffend wenden Sie sich bitte an Ihre Arbeitslosenkasse.</v>
      </c>
      <c r="B23" s="17" t="s">
        <v>17</v>
      </c>
      <c r="C23" s="17"/>
      <c r="E23" s="23" t="s">
        <v>20</v>
      </c>
    </row>
    <row r="24" spans="1:13">
      <c r="B24" s="17"/>
    </row>
    <row r="25" spans="1:13">
      <c r="A25" s="2" t="str">
        <f>CONCATENATE(B25," ",Hilfsdaten!K$11)</f>
        <v>&amp;"Arial"&amp;8&amp;D V1.62(09.2019)</v>
      </c>
      <c r="B25" s="17" t="s">
        <v>21</v>
      </c>
    </row>
    <row r="27" spans="1:13">
      <c r="D27" s="2" t="s">
        <v>22</v>
      </c>
    </row>
    <row r="28" spans="1:13">
      <c r="A28" s="17" t="str">
        <f>IF($A$1=3,CONCATENATE(B28,G28),IF($A$1=2,CONCATENATE(B28,F28),CONCATENATE(B28,E28)))</f>
        <v>&amp;"Arial"&amp;8Arbeitslosenversicherung</v>
      </c>
      <c r="B28" s="17" t="s">
        <v>17</v>
      </c>
      <c r="C28" s="17"/>
      <c r="D28" s="17"/>
      <c r="E28" s="18" t="s">
        <v>18</v>
      </c>
      <c r="F28" s="18"/>
      <c r="G28" s="18"/>
    </row>
    <row r="29" spans="1:13">
      <c r="A29" s="17" t="str">
        <f>IF($A$1=3,CONCATENATE(B29,G29),IF($A$1=2,CONCATENATE(B29,F29),CONCATENATE(B29,E29)))</f>
        <v>&amp;"Arial"&amp;10&amp;BStammdaten Mitarbeiter</v>
      </c>
      <c r="B29" s="17" t="s">
        <v>19</v>
      </c>
      <c r="E29" s="23" t="s">
        <v>11</v>
      </c>
    </row>
    <row r="30" spans="1:13">
      <c r="A30" s="17" t="str">
        <f>IF($A$1=3,CONCATENATE(B30,G30),IF($A$1=2,CONCATENATE(B30,F30),CONCATENATE(B30,E30)))</f>
        <v>&amp;"Arial"&amp;8Seite &amp;P</v>
      </c>
      <c r="B30" s="17" t="s">
        <v>17</v>
      </c>
      <c r="E30" s="23" t="s">
        <v>23</v>
      </c>
    </row>
    <row r="31" spans="1:13">
      <c r="A31" s="17" t="str">
        <f>IF($A$1=3,CONCATENATE(B31,CHAR(13),G31),IF($A$1=2,CONCATENATE(B31,CHAR(13),F31),CONCATENATE(B31,CHAR(13),E31)))</f>
        <v>&amp;"Arial"&amp;8_x000D_Für Fragen dieses Arbeitsblatt betreffend wenden Sie sich bitte an Ihre Arbeitslosenkasse.</v>
      </c>
      <c r="B31" s="17" t="s">
        <v>17</v>
      </c>
      <c r="C31" s="17"/>
      <c r="E31" s="23" t="s">
        <v>20</v>
      </c>
    </row>
    <row r="32" spans="1:13">
      <c r="B32" s="17"/>
    </row>
    <row r="33" spans="1:7">
      <c r="A33" s="2" t="str">
        <f>CONCATENATE(B33," ",Hilfsdaten!K$11)</f>
        <v>&amp;"Arial"&amp;8&amp;D V1.62(09.2019)</v>
      </c>
      <c r="B33" s="17" t="s">
        <v>21</v>
      </c>
    </row>
    <row r="34" spans="1:7">
      <c r="B34" s="17"/>
    </row>
    <row r="35" spans="1:7">
      <c r="B35" s="17"/>
      <c r="D35" s="2" t="s">
        <v>24</v>
      </c>
    </row>
    <row r="36" spans="1:7">
      <c r="A36" s="17" t="str">
        <f>IF($A$1=3,CONCATENATE(B36,G36),IF($A$1=2,CONCATENATE(B36,F36),CONCATENATE(B36,E36)))</f>
        <v>&amp;"Arial"&amp;8Arbeitslosenversicherung</v>
      </c>
      <c r="B36" s="17" t="s">
        <v>17</v>
      </c>
      <c r="C36" s="17"/>
      <c r="D36" s="17"/>
      <c r="E36" s="18" t="s">
        <v>18</v>
      </c>
      <c r="F36" s="18"/>
      <c r="G36" s="18"/>
    </row>
    <row r="37" spans="1:7">
      <c r="A37" s="17" t="str">
        <f>IF($A$1=3,CONCATENATE(B37,G37,CHAR(13),C37,G43),IF($A$1=2,CONCATENATE(B37,F37,CHAR(13),C37,F43),CONCATENATE(B37,E37,CHAR(13),C37,E43)))</f>
        <v>&amp;"Arial"&amp;10&amp;BAbrechnung über die wetterbedingten Arbeitsausfälle_x000D_&amp;B&amp;"Arial"&amp;8(Formular 716.503)</v>
      </c>
      <c r="B37" s="17" t="s">
        <v>19</v>
      </c>
      <c r="C37" s="2" t="s">
        <v>25</v>
      </c>
      <c r="E37" s="23" t="s">
        <v>26</v>
      </c>
      <c r="F37" s="18"/>
      <c r="G37" s="18"/>
    </row>
    <row r="38" spans="1:7">
      <c r="A38" s="17" t="str">
        <f>IF($A$1=3,CONCATENATE(B38,G38,C38),IF($A$1=2,CONCATENATE(B38,F38,C38),CONCATENATE(B38,E38,C38)))</f>
        <v>&amp;"Arial"&amp;8Seite &amp;P</v>
      </c>
      <c r="B38" s="17" t="s">
        <v>17</v>
      </c>
      <c r="C38" s="2" t="s">
        <v>27</v>
      </c>
      <c r="E38" s="23" t="s">
        <v>28</v>
      </c>
    </row>
    <row r="39" spans="1:7">
      <c r="A39" s="17" t="str">
        <f>IF($A$1=3,CONCATENATE(B39,CHAR(13),G39),IF($A$1=2,CONCATENATE(B39,CHAR(13),F39),CONCATENATE(B39,CHAR(13),E39)))</f>
        <v>&amp;"Arial"&amp;8_x000D_Für Fragen dieses Arbeitsblatt betreffend wenden Sie sich bitte an Ihre Arbeitslosenkasse.</v>
      </c>
      <c r="B39" s="17" t="s">
        <v>17</v>
      </c>
      <c r="C39" s="17"/>
      <c r="E39" s="23" t="s">
        <v>20</v>
      </c>
    </row>
    <row r="40" spans="1:7">
      <c r="B40" s="17"/>
    </row>
    <row r="41" spans="1:7">
      <c r="A41" s="2" t="str">
        <f>CONCATENATE(B41," ",Hilfsdaten!K$11)</f>
        <v>&amp;"Arial"&amp;8&amp;D V1.62(09.2019)</v>
      </c>
      <c r="B41" s="17" t="s">
        <v>21</v>
      </c>
    </row>
    <row r="42" spans="1:7">
      <c r="B42" s="17"/>
    </row>
    <row r="43" spans="1:7">
      <c r="B43" s="17"/>
      <c r="E43" s="23" t="s">
        <v>29</v>
      </c>
    </row>
    <row r="46" spans="1:7">
      <c r="D46" s="2" t="s">
        <v>30</v>
      </c>
    </row>
    <row r="47" spans="1:7">
      <c r="A47" s="2" t="str">
        <f>IF($A$1=3,CONCATENATE(B47,CHAR(13),CHAR(13),G47),IF($A$1=2,CONCATENATE(B47,CHAR(13),CHAR(13),F47),CONCATENATE(B47,CHAR(13),CHAR(13),E47)))</f>
        <v>&amp;"Arial"&amp;10_x000D__x000D_Korrigierte Abrechnung des SECO</v>
      </c>
      <c r="B47" s="2" t="s">
        <v>31</v>
      </c>
      <c r="E47" s="23" t="s">
        <v>32</v>
      </c>
    </row>
    <row r="48" spans="1:7">
      <c r="A48" s="17" t="str">
        <f>IF($A$1=3,CONCATENATE(B48,G48),IF($A$1=2,CONCATENATE(B48,F48),CONCATENATE(B48,E48)))</f>
        <v>&amp;"Arial"&amp;10&amp;BStammdaten Betrieb</v>
      </c>
      <c r="B48" s="17" t="s">
        <v>19</v>
      </c>
      <c r="E48" s="23" t="s">
        <v>10</v>
      </c>
    </row>
    <row r="49" spans="1:7">
      <c r="C49" s="24" t="e">
        <f>'1045Ad Antrag'!#REF!</f>
        <v>#REF!</v>
      </c>
      <c r="E49" s="23" t="s">
        <v>33</v>
      </c>
    </row>
    <row r="50" spans="1:7">
      <c r="A50" s="2" t="e">
        <f>IF($A$1=3,CONCATENATE(B50,CHAR(13),CHAR(13),G49,C49,G50,C50),IF($A$1=2,CONCATENATE(B50,CHAR(13),CHAR(13),F49,C49,F50,C50),CONCATENATE(B50,CHAR(13),CHAR(13),E49,C49,E50,C50)))</f>
        <v>#REF!</v>
      </c>
      <c r="B50" s="2" t="s">
        <v>31</v>
      </c>
      <c r="C50" s="24" t="e">
        <f>'1045Ad Antrag'!#REF!</f>
        <v>#REF!</v>
      </c>
      <c r="E50" s="23" t="s">
        <v>34</v>
      </c>
    </row>
    <row r="51" spans="1:7">
      <c r="A51" s="17" t="e">
        <f>IF($A$1=3,CONCATENATE(B51,CHAR(13),G51,C51),IF($A$1=2,CONCATENATE(B51,CHAR(13),F51,C51),CONCATENATE(B51,CHAR(13),E51,C51)))</f>
        <v>#REF!</v>
      </c>
      <c r="B51" s="2" t="s">
        <v>31</v>
      </c>
      <c r="C51" s="24" t="e">
        <f>'1045Ad Antrag'!#REF!</f>
        <v>#REF!</v>
      </c>
      <c r="E51" s="23" t="s">
        <v>35</v>
      </c>
    </row>
    <row r="52" spans="1:7">
      <c r="A52" s="2" t="str">
        <f>IF($A$1=3,CONCATENATE(B52,G52),IF($A$1=2,CONCATENATE(B52,F52),CONCATENATE(B52,E52)))</f>
        <v>&amp;"Arial"&amp;10&amp;D</v>
      </c>
      <c r="B52" s="2" t="s">
        <v>31</v>
      </c>
      <c r="E52" s="22" t="s">
        <v>36</v>
      </c>
      <c r="F52" s="22"/>
      <c r="G52" s="22"/>
    </row>
    <row r="53" spans="1:7">
      <c r="A53" s="17" t="str">
        <f>IF($A$1=3,CONCATENATE(B53,CHAR(13),G53),IF($A$1=2,CONCATENATE(B53,CHAR(13),F53),CONCATENATE(B53,CHAR(13),E53)))</f>
        <v>&amp;"Arial"&amp;10_x000D_Seite &amp;P von &amp;N</v>
      </c>
      <c r="B53" s="2" t="s">
        <v>31</v>
      </c>
      <c r="E53" s="23" t="s">
        <v>37</v>
      </c>
    </row>
    <row r="54" spans="1:7">
      <c r="B54" s="17"/>
    </row>
    <row r="55" spans="1:7">
      <c r="D55" s="2" t="s">
        <v>38</v>
      </c>
    </row>
    <row r="56" spans="1:7">
      <c r="A56" s="2" t="str">
        <f>IF($A$1=3,CONCATENATE(B56,CHAR(13),CHAR(13),G56),IF($A$1=2,CONCATENATE(B56,CHAR(13),CHAR(13),F56),CONCATENATE(B56,CHAR(13),CHAR(13),E56)))</f>
        <v>&amp;"Arial"&amp;10_x000D__x000D_Korrigierte Abrechnung des SECO</v>
      </c>
      <c r="B56" s="2" t="s">
        <v>31</v>
      </c>
      <c r="E56" s="23" t="s">
        <v>32</v>
      </c>
    </row>
    <row r="57" spans="1:7">
      <c r="A57" s="17" t="str">
        <f>IF($A$1=3,CONCATENATE(B57,G57),IF($A$1=2,CONCATENATE(B57,F57),CONCATENATE(B57,E57)))</f>
        <v>&amp;"Arial"&amp;10&amp;BStammdaten Mitarbeiter</v>
      </c>
      <c r="B57" s="17" t="s">
        <v>19</v>
      </c>
      <c r="E57" s="23" t="s">
        <v>11</v>
      </c>
    </row>
    <row r="58" spans="1:7">
      <c r="C58" s="24" t="e">
        <f>'1045Ad Antrag'!#REF!</f>
        <v>#REF!</v>
      </c>
      <c r="E58" s="23" t="s">
        <v>33</v>
      </c>
    </row>
    <row r="59" spans="1:7">
      <c r="A59" s="2" t="e">
        <f>IF($A$1=3,CONCATENATE(B59,CHAR(13),CHAR(13),G58,C58,G59,C59),IF($A$1=2,CONCATENATE(B59,CHAR(13),CHAR(13),F58,C58,F59,C59),CONCATENATE(B59,CHAR(13),CHAR(13),E58,C58,E59,C59)))</f>
        <v>#REF!</v>
      </c>
      <c r="B59" s="2" t="s">
        <v>31</v>
      </c>
      <c r="C59" s="24" t="e">
        <f>'1045Ad Antrag'!#REF!</f>
        <v>#REF!</v>
      </c>
      <c r="E59" s="23" t="s">
        <v>34</v>
      </c>
    </row>
    <row r="60" spans="1:7">
      <c r="A60" s="17" t="e">
        <f>IF($A$1=3,CONCATENATE(B60,CHAR(13),G60,C60),IF($A$1=2,CONCATENATE(B60,CHAR(13),F60,C60),CONCATENATE(B60,CHAR(13),E60,C60)))</f>
        <v>#REF!</v>
      </c>
      <c r="B60" s="2" t="s">
        <v>31</v>
      </c>
      <c r="C60" s="24" t="e">
        <f>'1045Ad Antrag'!#REF!</f>
        <v>#REF!</v>
      </c>
      <c r="E60" s="23" t="s">
        <v>35</v>
      </c>
    </row>
    <row r="61" spans="1:7">
      <c r="A61" s="2" t="str">
        <f>IF($A$1=3,CONCATENATE(B61,G61),IF($A$1=2,CONCATENATE(B61,F61),CONCATENATE(B61,E61)))</f>
        <v>&amp;"Arial"&amp;10&amp;D</v>
      </c>
      <c r="B61" s="2" t="s">
        <v>31</v>
      </c>
      <c r="E61" s="22" t="s">
        <v>36</v>
      </c>
      <c r="F61" s="22"/>
      <c r="G61" s="22"/>
    </row>
    <row r="62" spans="1:7">
      <c r="A62" s="17" t="str">
        <f>IF($A$1=3,CONCATENATE(B62,CHAR(13),G62),IF($A$1=2,CONCATENATE(B62,CHAR(13),F62),CONCATENATE(B62,CHAR(13),E62)))</f>
        <v>&amp;"Arial"&amp;10_x000D_Seite &amp;P von &amp;N</v>
      </c>
      <c r="B62" s="2" t="s">
        <v>31</v>
      </c>
      <c r="E62" s="23" t="s">
        <v>37</v>
      </c>
    </row>
    <row r="63" spans="1:7">
      <c r="A63" s="17"/>
    </row>
    <row r="64" spans="1:7">
      <c r="D64" s="2" t="s">
        <v>39</v>
      </c>
    </row>
    <row r="65" spans="1:7">
      <c r="A65" s="2" t="str">
        <f>IF($A$1=3,CONCATENATE(B65,CHAR(13),CHAR(13),G65),IF($A$1=2,CONCATENATE(B65,CHAR(13),CHAR(13),F65),CONCATENATE(B65,CHAR(13),CHAR(13),E65)))</f>
        <v>&amp;"Arial"&amp;10_x000D__x000D_Korrigierte Abrechnung des SECO</v>
      </c>
      <c r="B65" s="2" t="s">
        <v>31</v>
      </c>
      <c r="E65" s="23" t="s">
        <v>32</v>
      </c>
    </row>
    <row r="66" spans="1:7">
      <c r="A66" s="2" t="str">
        <f>IF($A$1=3,CONCATENATE(B66,G66,CHAR(13),C66,G43),IF($A$1=2,CONCATENATE(B66,F66,CHAR(13),C66,F43),CONCATENATE(B66,E66,CHAR(13),C66,E43)))</f>
        <v>&amp;"Arial"&amp;10&amp;BAbrechnung über die wetterbedingten Arbeitsausfälle_x000D_&amp;B&amp;"Arial"&amp;8(Formular 716.503)</v>
      </c>
      <c r="B66" s="17" t="s">
        <v>19</v>
      </c>
      <c r="C66" s="2" t="s">
        <v>25</v>
      </c>
      <c r="E66" s="23" t="s">
        <v>26</v>
      </c>
      <c r="F66" s="18"/>
      <c r="G66" s="18"/>
    </row>
    <row r="67" spans="1:7">
      <c r="C67" s="24" t="e">
        <f>'1045Ad Antrag'!#REF!</f>
        <v>#REF!</v>
      </c>
      <c r="E67" s="23" t="s">
        <v>33</v>
      </c>
    </row>
    <row r="68" spans="1:7">
      <c r="A68" s="2" t="e">
        <f>IF($A$1=3,CONCATENATE(B68,CHAR(13),CHAR(13),G67,C67,G68,C68),IF($A$1=2,CONCATENATE(B68,CHAR(13),CHAR(13),F67,C67,F68,C68),CONCATENATE(B68,CHAR(13),CHAR(13),E67,C67,E68,C68)))</f>
        <v>#REF!</v>
      </c>
      <c r="B68" s="2" t="s">
        <v>31</v>
      </c>
      <c r="C68" s="24" t="e">
        <f>'1045Ad Antrag'!#REF!</f>
        <v>#REF!</v>
      </c>
      <c r="E68" s="23" t="s">
        <v>34</v>
      </c>
    </row>
    <row r="69" spans="1:7">
      <c r="A69" s="17" t="e">
        <f>IF($A$1=3,CONCATENATE(B69,CHAR(13),G69,C69),IF($A$1=2,CONCATENATE(B69,CHAR(13),F69,C69),CONCATENATE(B69,CHAR(13),E69,C69)))</f>
        <v>#REF!</v>
      </c>
      <c r="B69" s="2" t="s">
        <v>31</v>
      </c>
      <c r="C69" s="24" t="e">
        <f>'1045Ad Antrag'!#REF!</f>
        <v>#REF!</v>
      </c>
      <c r="D69" s="25"/>
      <c r="E69" s="23" t="s">
        <v>35</v>
      </c>
    </row>
    <row r="70" spans="1:7">
      <c r="A70" s="2" t="str">
        <f>IF($A$1=3,CONCATENATE(B70,G70),IF($A$1=2,CONCATENATE(B70,F70),CONCATENATE(B70,E70)))</f>
        <v>&amp;"Arial"&amp;10&amp;D</v>
      </c>
      <c r="B70" s="2" t="s">
        <v>31</v>
      </c>
      <c r="E70" s="22" t="s">
        <v>36</v>
      </c>
      <c r="F70" s="22"/>
      <c r="G70" s="22"/>
    </row>
    <row r="71" spans="1:7">
      <c r="A71" s="17" t="str">
        <f>IF($A$1=3,CONCATENATE(B71,CHAR(13),G71),IF($A$1=2,CONCATENATE(B71,CHAR(13),F71),CONCATENATE(B71,CHAR(13),E71)))</f>
        <v>&amp;"Arial"&amp;10_x000D_Seite &amp;P von &amp;N</v>
      </c>
      <c r="B71" s="2" t="s">
        <v>31</v>
      </c>
      <c r="E71" s="23" t="s">
        <v>37</v>
      </c>
    </row>
    <row r="72" spans="1:7">
      <c r="A72" s="17"/>
    </row>
    <row r="73" spans="1:7">
      <c r="A73" s="17"/>
    </row>
    <row r="74" spans="1:7">
      <c r="A74" s="17"/>
    </row>
    <row r="77" spans="1:7">
      <c r="D77" s="2" t="s">
        <v>40</v>
      </c>
    </row>
    <row r="78" spans="1:7">
      <c r="A78" s="17" t="str">
        <f t="shared" ref="A78:A100" si="0">CONCATENATE(IF($A$1=3,G78,IF($A$1=2,F78,E78)))</f>
        <v>BUR-Nr.</v>
      </c>
      <c r="E78" s="23" t="s">
        <v>41</v>
      </c>
    </row>
    <row r="79" spans="1:7">
      <c r="A79" s="17" t="str">
        <f t="shared" si="0"/>
        <v>Firmenname</v>
      </c>
      <c r="E79" s="23" t="s">
        <v>42</v>
      </c>
    </row>
    <row r="80" spans="1:7">
      <c r="A80" s="17" t="str">
        <f t="shared" si="0"/>
        <v>Strasse/Nr.</v>
      </c>
      <c r="E80" s="23" t="s">
        <v>43</v>
      </c>
    </row>
    <row r="81" spans="1:7">
      <c r="A81" s="17" t="str">
        <f t="shared" si="0"/>
        <v>PLZ</v>
      </c>
      <c r="E81" s="23" t="s">
        <v>44</v>
      </c>
    </row>
    <row r="82" spans="1:7">
      <c r="A82" s="17" t="str">
        <f t="shared" si="0"/>
        <v>Ort</v>
      </c>
      <c r="E82" s="23" t="s">
        <v>45</v>
      </c>
    </row>
    <row r="83" spans="1:7">
      <c r="A83" s="17" t="str">
        <f t="shared" si="0"/>
        <v>Sachbearbeiter</v>
      </c>
      <c r="E83" s="23" t="s">
        <v>46</v>
      </c>
    </row>
    <row r="84" spans="1:7">
      <c r="A84" s="17" t="str">
        <f t="shared" si="0"/>
        <v>Telefon</v>
      </c>
      <c r="E84" s="23" t="s">
        <v>47</v>
      </c>
    </row>
    <row r="85" spans="1:7">
      <c r="A85" s="17" t="str">
        <f t="shared" si="0"/>
        <v>Telefax</v>
      </c>
      <c r="E85" s="23" t="s">
        <v>48</v>
      </c>
    </row>
    <row r="86" spans="1:7">
      <c r="A86" s="17" t="str">
        <f t="shared" si="0"/>
        <v>e-Mail</v>
      </c>
      <c r="E86" s="23" t="s">
        <v>49</v>
      </c>
    </row>
    <row r="87" spans="1:7">
      <c r="A87" s="17" t="str">
        <f t="shared" si="0"/>
        <v>Zahlungsverbindung</v>
      </c>
      <c r="E87" s="23" t="s">
        <v>50</v>
      </c>
    </row>
    <row r="88" spans="1:7">
      <c r="A88" s="17" t="str">
        <f t="shared" si="0"/>
        <v>Betrieb/Betriebsabteilung</v>
      </c>
      <c r="E88" s="23" t="s">
        <v>51</v>
      </c>
    </row>
    <row r="89" spans="1:7">
      <c r="A89" s="17" t="str">
        <f t="shared" si="0"/>
        <v>Abrechnungsperiode</v>
      </c>
      <c r="E89" s="23" t="s">
        <v>52</v>
      </c>
    </row>
    <row r="90" spans="1:7">
      <c r="A90" s="17" t="str">
        <f t="shared" si="0"/>
        <v>Eingabefrist</v>
      </c>
      <c r="E90" s="23" t="s">
        <v>53</v>
      </c>
      <c r="G90" s="22"/>
    </row>
    <row r="91" spans="1:7">
      <c r="A91" s="17" t="str">
        <f>CONCATENATE(IF($A$1=3,G91,IF($A$1=2,F91,E91)))</f>
        <v>Eingabefrist</v>
      </c>
      <c r="E91" s="23" t="s">
        <v>53</v>
      </c>
      <c r="G91" s="22"/>
    </row>
    <row r="92" spans="1:7">
      <c r="A92" s="17" t="str">
        <f t="shared" si="0"/>
        <v>Betriebsgrösse</v>
      </c>
      <c r="E92" s="23" t="s">
        <v>54</v>
      </c>
    </row>
    <row r="93" spans="1:7">
      <c r="A93" s="17" t="str">
        <f t="shared" si="0"/>
        <v>Anzahl Arbeitstage/Jahr</v>
      </c>
      <c r="E93" s="23" t="s">
        <v>55</v>
      </c>
    </row>
    <row r="94" spans="1:7">
      <c r="A94" s="17" t="str">
        <f t="shared" si="0"/>
        <v>Jahresd. wöchentl. Normalarbeitsz.</v>
      </c>
      <c r="E94" s="23" t="s">
        <v>56</v>
      </c>
      <c r="F94" s="22"/>
      <c r="G94" s="22"/>
    </row>
    <row r="95" spans="1:7">
      <c r="A95" s="17" t="str">
        <f t="shared" si="0"/>
        <v>Max. massgeb. Verdienst</v>
      </c>
      <c r="E95" s="23" t="s">
        <v>57</v>
      </c>
    </row>
    <row r="96" spans="1:7">
      <c r="A96" s="17" t="str">
        <f t="shared" si="0"/>
        <v>Karenztage</v>
      </c>
      <c r="E96" s="23" t="s">
        <v>58</v>
      </c>
    </row>
    <row r="97" spans="1:7">
      <c r="A97" s="17" t="str">
        <f t="shared" si="0"/>
        <v>Beitragssatz AHV/IV/EO/ALV%</v>
      </c>
      <c r="E97" s="23" t="s">
        <v>59</v>
      </c>
    </row>
    <row r="98" spans="1:7">
      <c r="A98" s="17" t="str">
        <f t="shared" si="0"/>
        <v>TCRD Beilage-Nr.</v>
      </c>
      <c r="E98" s="23" t="s">
        <v>60</v>
      </c>
      <c r="F98" s="22"/>
    </row>
    <row r="99" spans="1:7">
      <c r="A99" s="17" t="str">
        <f t="shared" si="0"/>
        <v>TCRD Verfügungs-Nr.</v>
      </c>
      <c r="E99" s="23" t="s">
        <v>61</v>
      </c>
      <c r="F99" s="22"/>
    </row>
    <row r="100" spans="1:7">
      <c r="A100" s="17" t="str">
        <f t="shared" si="0"/>
        <v>TCRD Kurzzeichen Inspektor</v>
      </c>
      <c r="E100" s="22" t="s">
        <v>62</v>
      </c>
      <c r="F100" s="22"/>
      <c r="G100" s="22"/>
    </row>
    <row r="101" spans="1:7">
      <c r="A101" s="17"/>
    </row>
    <row r="102" spans="1:7">
      <c r="A102" s="17" t="str">
        <f t="shared" ref="A102:A109" si="1">CONCATENATE(IF($A$1=3,G102,IF($A$1=2,F102,E102)))</f>
        <v>Farbcode Ein-/Ausgabefelder</v>
      </c>
      <c r="E102" s="23" t="s">
        <v>63</v>
      </c>
    </row>
    <row r="103" spans="1:7">
      <c r="A103" s="17" t="str">
        <f t="shared" si="1"/>
        <v>Eingabe erforderlich</v>
      </c>
      <c r="E103" s="23" t="s">
        <v>64</v>
      </c>
    </row>
    <row r="104" spans="1:7">
      <c r="A104" s="17" t="str">
        <f t="shared" si="1"/>
        <v>Wert fehlerhaft</v>
      </c>
      <c r="E104" s="23" t="s">
        <v>65</v>
      </c>
    </row>
    <row r="105" spans="1:7">
      <c r="A105" s="17" t="str">
        <f t="shared" si="1"/>
        <v>Ausgabefeld</v>
      </c>
      <c r="E105" s="23" t="s">
        <v>66</v>
      </c>
    </row>
    <row r="106" spans="1:7">
      <c r="A106" s="17" t="str">
        <f t="shared" si="1"/>
        <v>Mehr Mitarbeiter erfasst als maximale Betriebsgrösse</v>
      </c>
      <c r="E106" s="23" t="s">
        <v>67</v>
      </c>
      <c r="F106" s="22"/>
    </row>
    <row r="107" spans="1:7">
      <c r="A107" s="17" t="str">
        <f t="shared" si="1"/>
        <v>Geben Sie eine Periode im Format MM.JJJJ ein. Beispiel: 02.2020</v>
      </c>
      <c r="E107" s="23" t="s">
        <v>263</v>
      </c>
      <c r="G107" s="22"/>
    </row>
    <row r="108" spans="1:7">
      <c r="A108" s="17" t="str">
        <f t="shared" si="1"/>
        <v>Wählen Sie die  Betriebsgrösse</v>
      </c>
      <c r="E108" s="23" t="s">
        <v>68</v>
      </c>
    </row>
    <row r="109" spans="1:7">
      <c r="A109" s="17" t="str">
        <f t="shared" si="1"/>
        <v>Dieser Wert wird automatisch bestimmt, kann aber überschrieben werden</v>
      </c>
      <c r="E109" s="23" t="s">
        <v>69</v>
      </c>
    </row>
    <row r="110" spans="1:7">
      <c r="A110" s="17"/>
    </row>
    <row r="111" spans="1:7">
      <c r="A111" s="17"/>
      <c r="D111" s="2" t="s">
        <v>70</v>
      </c>
    </row>
    <row r="112" spans="1:7">
      <c r="A112" s="17" t="str">
        <f t="shared" ref="A112:A190" si="2">CONCATENATE(IF($A$1=3,G112,IF($A$1=2,F112,E112)))</f>
        <v/>
      </c>
      <c r="E112" s="22"/>
      <c r="G112" s="22"/>
    </row>
    <row r="113" spans="1:5">
      <c r="A113" s="17" t="str">
        <f t="shared" si="2"/>
        <v>Abrechnungsperiode</v>
      </c>
      <c r="E113" s="26" t="s">
        <v>52</v>
      </c>
    </row>
    <row r="114" spans="1:5">
      <c r="A114" s="17" t="str">
        <f t="shared" si="2"/>
        <v/>
      </c>
    </row>
    <row r="115" spans="1:5">
      <c r="A115" s="17" t="str">
        <f>CONCATENATE(IF($A$1=3,G115,IF($A$1=2,F115,E115)))</f>
        <v/>
      </c>
    </row>
    <row r="116" spans="1:5">
      <c r="A116" s="17" t="str">
        <f t="shared" si="2"/>
        <v/>
      </c>
    </row>
    <row r="117" spans="1:5">
      <c r="A117" s="17" t="str">
        <f t="shared" si="2"/>
        <v/>
      </c>
    </row>
    <row r="118" spans="1:5">
      <c r="A118" s="17" t="str">
        <f t="shared" si="2"/>
        <v>Versicherten-Nr.</v>
      </c>
      <c r="E118" s="23" t="s">
        <v>71</v>
      </c>
    </row>
    <row r="119" spans="1:5">
      <c r="A119" s="17" t="str">
        <f>CONCATENATE(IF($A$1=3,G119,IF($A$1=2,F119,E119)))</f>
        <v/>
      </c>
    </row>
    <row r="120" spans="1:5">
      <c r="A120" s="17" t="str">
        <f t="shared" si="2"/>
        <v/>
      </c>
    </row>
    <row r="121" spans="1:5">
      <c r="A121" s="17" t="str">
        <f t="shared" si="2"/>
        <v/>
      </c>
    </row>
    <row r="122" spans="1:5">
      <c r="A122" s="17" t="str">
        <f t="shared" si="2"/>
        <v>Name</v>
      </c>
      <c r="E122" s="23" t="s">
        <v>72</v>
      </c>
    </row>
    <row r="123" spans="1:5">
      <c r="A123" s="17" t="str">
        <f>CONCATENATE(IF($A$1=3,G123,IF($A$1=2,F123,E123)))</f>
        <v/>
      </c>
    </row>
    <row r="124" spans="1:5">
      <c r="A124" s="17" t="str">
        <f t="shared" si="2"/>
        <v/>
      </c>
    </row>
    <row r="125" spans="1:5">
      <c r="A125" s="17" t="str">
        <f t="shared" si="2"/>
        <v/>
      </c>
    </row>
    <row r="126" spans="1:5">
      <c r="A126" s="17" t="str">
        <f t="shared" si="2"/>
        <v>Vorname</v>
      </c>
      <c r="E126" s="23" t="s">
        <v>73</v>
      </c>
    </row>
    <row r="127" spans="1:5">
      <c r="A127" s="17" t="str">
        <f>CONCATENATE(IF($A$1=3,G127,IF($A$1=2,F127,E127)))</f>
        <v/>
      </c>
    </row>
    <row r="128" spans="1:5">
      <c r="A128" s="17" t="str">
        <f t="shared" si="2"/>
        <v/>
      </c>
    </row>
    <row r="129" spans="1:7">
      <c r="A129" s="17" t="str">
        <f t="shared" si="2"/>
        <v>Geburts-</v>
      </c>
      <c r="E129" s="23" t="s">
        <v>74</v>
      </c>
    </row>
    <row r="130" spans="1:7">
      <c r="A130" s="17" t="str">
        <f t="shared" si="2"/>
        <v>datum</v>
      </c>
      <c r="E130" s="23" t="s">
        <v>75</v>
      </c>
    </row>
    <row r="131" spans="1:7">
      <c r="A131" s="17" t="str">
        <f>CONCATENATE(IF($A$1=3,G131,IF($A$1=2,F131,E131)))</f>
        <v/>
      </c>
    </row>
    <row r="132" spans="1:7">
      <c r="A132" s="17" t="str">
        <f t="shared" si="2"/>
        <v/>
      </c>
    </row>
    <row r="133" spans="1:7">
      <c r="A133" s="17" t="str">
        <f t="shared" si="2"/>
        <v>Monats-</v>
      </c>
      <c r="E133" s="23" t="s">
        <v>76</v>
      </c>
    </row>
    <row r="134" spans="1:7">
      <c r="A134" s="17" t="str">
        <f t="shared" si="2"/>
        <v>lohn</v>
      </c>
      <c r="E134" s="23" t="s">
        <v>77</v>
      </c>
    </row>
    <row r="135" spans="1:7">
      <c r="A135" s="17" t="str">
        <f>CONCATENATE(IF($A$1=3,G135,IF($A$1=2,F135,E135)))</f>
        <v/>
      </c>
    </row>
    <row r="136" spans="1:7">
      <c r="A136" s="17" t="str">
        <f t="shared" si="2"/>
        <v/>
      </c>
    </row>
    <row r="137" spans="1:7">
      <c r="A137" s="17" t="str">
        <f t="shared" si="2"/>
        <v>Stunden-</v>
      </c>
      <c r="E137" s="23" t="s">
        <v>78</v>
      </c>
    </row>
    <row r="138" spans="1:7">
      <c r="A138" s="17" t="str">
        <f t="shared" si="2"/>
        <v>lohn</v>
      </c>
      <c r="E138" s="23" t="s">
        <v>77</v>
      </c>
    </row>
    <row r="139" spans="1:7">
      <c r="A139" s="17" t="str">
        <f>CONCATENATE(IF($A$1=3,G139,IF($A$1=2,F139,E139)))</f>
        <v>Anzahl bez.</v>
      </c>
      <c r="E139" s="23" t="s">
        <v>79</v>
      </c>
    </row>
    <row r="140" spans="1:7">
      <c r="A140" s="17" t="str">
        <f>CONCATENATE(IF($A$1=3,G140,IF($A$1=2,F140,E140)))</f>
        <v xml:space="preserve">Monate </v>
      </c>
      <c r="E140" s="23" t="s">
        <v>80</v>
      </c>
    </row>
    <row r="141" spans="1:7">
      <c r="A141" s="17" t="str">
        <f>CONCATENATE(IF($A$1=3,G141,IF($A$1=2,F141,E141)))</f>
        <v>pro Jahr</v>
      </c>
      <c r="E141" s="23" t="s">
        <v>81</v>
      </c>
    </row>
    <row r="142" spans="1:7">
      <c r="A142" s="17" t="str">
        <f>CONCATENATE(IF($A$1=3,G142,IF($A$1=2,F142,E142)))</f>
        <v>(12/13)</v>
      </c>
      <c r="E142" s="23" t="s">
        <v>82</v>
      </c>
      <c r="F142" s="22"/>
      <c r="G142" s="22"/>
    </row>
    <row r="143" spans="1:7">
      <c r="A143" s="17" t="str">
        <f>CONCATENATE(IF($A$1=3,G143,IF($A$1=2,F143,E143)))</f>
        <v>Weitere</v>
      </c>
      <c r="E143" s="23" t="s">
        <v>83</v>
      </c>
    </row>
    <row r="144" spans="1:7">
      <c r="A144" s="17" t="str">
        <f t="shared" si="2"/>
        <v>Lohn-</v>
      </c>
      <c r="E144" s="23" t="s">
        <v>84</v>
      </c>
    </row>
    <row r="145" spans="1:5">
      <c r="A145" s="17" t="str">
        <f t="shared" si="2"/>
        <v>bestand-</v>
      </c>
      <c r="E145" s="23" t="s">
        <v>85</v>
      </c>
    </row>
    <row r="146" spans="1:5">
      <c r="A146" s="17" t="str">
        <f t="shared" si="2"/>
        <v>teile p. Jahr</v>
      </c>
      <c r="E146" s="23" t="s">
        <v>86</v>
      </c>
    </row>
    <row r="147" spans="1:5">
      <c r="A147" s="17" t="str">
        <f>CONCATENATE(IF($A$1=3,G147,IF($A$1=2,F147,E147)))</f>
        <v>Jahres-</v>
      </c>
      <c r="E147" s="21" t="s">
        <v>87</v>
      </c>
    </row>
    <row r="148" spans="1:5">
      <c r="A148" s="17" t="str">
        <f t="shared" si="2"/>
        <v>durchschn.</v>
      </c>
      <c r="E148" s="23" t="s">
        <v>88</v>
      </c>
    </row>
    <row r="149" spans="1:5">
      <c r="A149" s="17" t="str">
        <f t="shared" si="2"/>
        <v>wöchentl.</v>
      </c>
      <c r="E149" s="23" t="s">
        <v>89</v>
      </c>
    </row>
    <row r="150" spans="1:5">
      <c r="A150" s="17" t="str">
        <f t="shared" si="2"/>
        <v>Arbeitszeit</v>
      </c>
      <c r="E150" s="23" t="s">
        <v>90</v>
      </c>
    </row>
    <row r="151" spans="1:5">
      <c r="A151" s="17" t="str">
        <f>CONCATENATE(IF($A$1=3,G151,IF($A$1=2,F151,E151)))</f>
        <v/>
      </c>
    </row>
    <row r="152" spans="1:5">
      <c r="A152" s="17" t="str">
        <f t="shared" si="2"/>
        <v>Anzahl</v>
      </c>
      <c r="E152" s="23" t="s">
        <v>91</v>
      </c>
    </row>
    <row r="153" spans="1:5">
      <c r="A153" s="17" t="str">
        <f t="shared" si="2"/>
        <v>Ferientage</v>
      </c>
      <c r="E153" s="23" t="s">
        <v>92</v>
      </c>
    </row>
    <row r="154" spans="1:5">
      <c r="A154" s="17" t="str">
        <f t="shared" si="2"/>
        <v>pro Jahr</v>
      </c>
      <c r="E154" s="23" t="s">
        <v>81</v>
      </c>
    </row>
    <row r="155" spans="1:5">
      <c r="A155" s="17" t="str">
        <f>CONCATENATE(IF($A$1=3,G155,IF($A$1=2,F155,E155)))</f>
        <v/>
      </c>
    </row>
    <row r="156" spans="1:5">
      <c r="A156" s="17" t="str">
        <f t="shared" si="2"/>
        <v>Anzahl</v>
      </c>
      <c r="E156" s="23" t="s">
        <v>91</v>
      </c>
    </row>
    <row r="157" spans="1:5">
      <c r="A157" s="17" t="str">
        <f t="shared" si="2"/>
        <v>Feiertage</v>
      </c>
      <c r="E157" s="23" t="s">
        <v>93</v>
      </c>
    </row>
    <row r="158" spans="1:5">
      <c r="A158" s="17" t="str">
        <f t="shared" si="2"/>
        <v>pro Jahr</v>
      </c>
      <c r="E158" s="23" t="s">
        <v>81</v>
      </c>
    </row>
    <row r="159" spans="1:5">
      <c r="A159" s="17" t="str">
        <f>CONCATENATE(IF($A$1=3,G159,IF($A$1=2,F159,E159)))</f>
        <v>Anrechen-</v>
      </c>
      <c r="E159" s="23" t="s">
        <v>94</v>
      </c>
    </row>
    <row r="160" spans="1:5">
      <c r="A160" s="17" t="str">
        <f t="shared" si="2"/>
        <v>barer</v>
      </c>
      <c r="E160" s="23" t="s">
        <v>95</v>
      </c>
    </row>
    <row r="161" spans="1:7">
      <c r="A161" s="17" t="str">
        <f t="shared" si="2"/>
        <v>Stunden-</v>
      </c>
      <c r="E161" s="23" t="s">
        <v>78</v>
      </c>
    </row>
    <row r="162" spans="1:7">
      <c r="A162" s="17" t="str">
        <f t="shared" si="2"/>
        <v>Verdienst</v>
      </c>
      <c r="E162" s="23" t="s">
        <v>96</v>
      </c>
    </row>
    <row r="163" spans="1:7">
      <c r="A163" s="17" t="str">
        <f t="shared" si="2"/>
        <v>wurde gekürzt</v>
      </c>
      <c r="E163" s="23" t="s">
        <v>97</v>
      </c>
    </row>
    <row r="164" spans="1:7">
      <c r="A164" s="17"/>
    </row>
    <row r="165" spans="1:7">
      <c r="A165" s="17"/>
    </row>
    <row r="166" spans="1:7">
      <c r="A166" s="17"/>
      <c r="D166" s="2" t="s">
        <v>98</v>
      </c>
    </row>
    <row r="167" spans="1:7">
      <c r="A167" s="17" t="str">
        <f t="shared" si="2"/>
        <v/>
      </c>
      <c r="G167" s="22"/>
    </row>
    <row r="168" spans="1:7">
      <c r="A168" s="17" t="str">
        <f t="shared" si="2"/>
        <v>Abrechnungsperiode</v>
      </c>
      <c r="E168" s="23" t="s">
        <v>52</v>
      </c>
    </row>
    <row r="169" spans="1:7">
      <c r="A169" s="17"/>
    </row>
    <row r="170" spans="1:7">
      <c r="A170" s="17" t="str">
        <f t="shared" si="2"/>
        <v/>
      </c>
    </row>
    <row r="171" spans="1:7">
      <c r="A171" s="17" t="str">
        <f t="shared" si="2"/>
        <v/>
      </c>
    </row>
    <row r="172" spans="1:7">
      <c r="A172" s="17" t="str">
        <f t="shared" si="2"/>
        <v>Name,Vorname</v>
      </c>
      <c r="E172" s="23" t="s">
        <v>99</v>
      </c>
    </row>
    <row r="173" spans="1:7">
      <c r="A173" s="17" t="str">
        <f t="shared" si="2"/>
        <v>anrechen-</v>
      </c>
      <c r="E173" s="23" t="s">
        <v>100</v>
      </c>
    </row>
    <row r="174" spans="1:7">
      <c r="A174" s="17" t="str">
        <f t="shared" si="2"/>
        <v>barer Std.-</v>
      </c>
      <c r="E174" s="23" t="s">
        <v>101</v>
      </c>
    </row>
    <row r="175" spans="1:7">
      <c r="A175" s="17" t="str">
        <f t="shared" si="2"/>
        <v>Verdienst</v>
      </c>
      <c r="E175" s="23" t="s">
        <v>96</v>
      </c>
    </row>
    <row r="176" spans="1:7">
      <c r="A176" s="17" t="str">
        <f t="shared" si="2"/>
        <v>Wöchentl.</v>
      </c>
      <c r="E176" s="23" t="s">
        <v>102</v>
      </c>
      <c r="F176" s="22"/>
    </row>
    <row r="177" spans="1:5">
      <c r="A177" s="17" t="str">
        <f t="shared" si="2"/>
        <v>Arbeitszeit</v>
      </c>
      <c r="E177" s="23" t="s">
        <v>90</v>
      </c>
    </row>
    <row r="178" spans="1:5">
      <c r="A178" s="17" t="str">
        <f t="shared" si="2"/>
        <v>in der AP</v>
      </c>
      <c r="E178" s="23" t="s">
        <v>103</v>
      </c>
    </row>
    <row r="179" spans="1:5">
      <c r="A179" s="17" t="str">
        <f t="shared" si="2"/>
        <v>Sollstd. Abr.-</v>
      </c>
      <c r="E179" s="23" t="s">
        <v>104</v>
      </c>
    </row>
    <row r="180" spans="1:5">
      <c r="A180" s="17" t="str">
        <f t="shared" si="2"/>
        <v>Periode Inkl.</v>
      </c>
      <c r="E180" s="23" t="s">
        <v>105</v>
      </c>
    </row>
    <row r="181" spans="1:5">
      <c r="A181" s="17" t="str">
        <f t="shared" si="2"/>
        <v>Vorholzeit</v>
      </c>
      <c r="E181" s="23" t="s">
        <v>106</v>
      </c>
    </row>
    <row r="182" spans="1:5">
      <c r="A182" s="17" t="str">
        <f t="shared" si="2"/>
        <v/>
      </c>
    </row>
    <row r="183" spans="1:5">
      <c r="A183" s="17" t="str">
        <f t="shared" si="2"/>
        <v/>
      </c>
    </row>
    <row r="184" spans="1:5">
      <c r="A184" s="17" t="str">
        <f t="shared" si="2"/>
        <v>Istzeit</v>
      </c>
      <c r="E184" s="23" t="s">
        <v>107</v>
      </c>
    </row>
    <row r="185" spans="1:5">
      <c r="A185" s="17" t="str">
        <f t="shared" si="2"/>
        <v>Bezahlte/</v>
      </c>
      <c r="E185" s="23" t="s">
        <v>108</v>
      </c>
    </row>
    <row r="186" spans="1:5">
      <c r="A186" s="17" t="str">
        <f t="shared" si="2"/>
        <v>Unbezahlte</v>
      </c>
      <c r="E186" s="23" t="s">
        <v>109</v>
      </c>
    </row>
    <row r="187" spans="1:5">
      <c r="A187" s="17" t="str">
        <f t="shared" si="2"/>
        <v>Absenzen</v>
      </c>
      <c r="E187" s="23" t="s">
        <v>110</v>
      </c>
    </row>
    <row r="188" spans="1:5">
      <c r="A188" s="17" t="str">
        <f t="shared" si="2"/>
        <v/>
      </c>
    </row>
    <row r="189" spans="1:5">
      <c r="A189" s="17" t="str">
        <f t="shared" si="2"/>
        <v>Saldo Ende Per.</v>
      </c>
      <c r="E189" s="23" t="s">
        <v>111</v>
      </c>
    </row>
    <row r="190" spans="1:5">
      <c r="A190" s="17" t="str">
        <f t="shared" si="2"/>
        <v>vorherg.</v>
      </c>
      <c r="E190" s="23" t="s">
        <v>112</v>
      </c>
    </row>
    <row r="191" spans="1:5">
      <c r="A191" s="17" t="str">
        <f t="shared" ref="A191:A234" si="3">CONCATENATE(IF($A$1=3,G191,IF($A$1=2,F191,E191)))</f>
        <v>(nur für Gleitzeit)</v>
      </c>
      <c r="E191" s="23" t="s">
        <v>113</v>
      </c>
    </row>
    <row r="192" spans="1:5">
      <c r="A192" s="17" t="str">
        <f t="shared" si="3"/>
        <v/>
      </c>
    </row>
    <row r="193" spans="1:7">
      <c r="A193" s="17" t="str">
        <f t="shared" si="3"/>
        <v>laufend</v>
      </c>
      <c r="E193" s="23" t="s">
        <v>114</v>
      </c>
    </row>
    <row r="194" spans="1:7">
      <c r="A194" s="17" t="str">
        <f t="shared" si="3"/>
        <v/>
      </c>
    </row>
    <row r="195" spans="1:7">
      <c r="A195" s="17" t="str">
        <f t="shared" si="3"/>
        <v/>
      </c>
    </row>
    <row r="196" spans="1:7">
      <c r="A196" s="17" t="str">
        <f t="shared" si="3"/>
        <v>Diff.</v>
      </c>
      <c r="E196" s="23" t="s">
        <v>115</v>
      </c>
    </row>
    <row r="197" spans="1:7">
      <c r="A197" s="17" t="str">
        <f t="shared" si="3"/>
        <v>Ausfall-</v>
      </c>
      <c r="E197" s="23" t="s">
        <v>116</v>
      </c>
    </row>
    <row r="198" spans="1:7">
      <c r="A198" s="17" t="str">
        <f t="shared" si="3"/>
        <v>stunden</v>
      </c>
      <c r="E198" s="23" t="s">
        <v>117</v>
      </c>
    </row>
    <row r="199" spans="1:7">
      <c r="A199" s="17" t="str">
        <f t="shared" si="3"/>
        <v>total</v>
      </c>
      <c r="E199" s="23" t="s">
        <v>118</v>
      </c>
    </row>
    <row r="200" spans="1:7">
      <c r="A200" s="17" t="str">
        <f t="shared" si="3"/>
        <v>Saldo</v>
      </c>
      <c r="E200" s="23" t="s">
        <v>119</v>
      </c>
    </row>
    <row r="201" spans="1:7">
      <c r="A201" s="17" t="str">
        <f t="shared" si="3"/>
        <v>Mehrstd.</v>
      </c>
      <c r="E201" s="23" t="s">
        <v>120</v>
      </c>
    </row>
    <row r="202" spans="1:7">
      <c r="A202" s="17" t="str">
        <f t="shared" si="3"/>
        <v>Vormonate</v>
      </c>
      <c r="E202" s="23" t="s">
        <v>121</v>
      </c>
    </row>
    <row r="203" spans="1:7">
      <c r="A203" s="17" t="str">
        <f t="shared" si="3"/>
        <v>Anrechen-</v>
      </c>
      <c r="E203" s="23" t="s">
        <v>94</v>
      </c>
    </row>
    <row r="204" spans="1:7">
      <c r="A204" s="17" t="str">
        <f t="shared" si="3"/>
        <v>bare Aus-</v>
      </c>
      <c r="E204" s="23" t="s">
        <v>122</v>
      </c>
    </row>
    <row r="205" spans="1:7">
      <c r="A205" s="17" t="str">
        <f t="shared" si="3"/>
        <v>fall-Std.</v>
      </c>
      <c r="E205" s="23" t="s">
        <v>123</v>
      </c>
    </row>
    <row r="206" spans="1:7">
      <c r="A206" s="17" t="str">
        <f t="shared" si="3"/>
        <v>Verdienst-</v>
      </c>
      <c r="E206" s="23" t="s">
        <v>124</v>
      </c>
    </row>
    <row r="207" spans="1:7">
      <c r="A207" s="17" t="str">
        <f t="shared" si="3"/>
        <v>ausfall</v>
      </c>
      <c r="E207" s="23" t="s">
        <v>125</v>
      </c>
    </row>
    <row r="208" spans="1:7">
      <c r="A208" s="17" t="str">
        <f t="shared" si="3"/>
        <v>100%</v>
      </c>
      <c r="E208" s="27" t="s">
        <v>126</v>
      </c>
      <c r="F208" s="27"/>
      <c r="G208" s="27"/>
    </row>
    <row r="209" spans="1:7">
      <c r="A209" s="17" t="str">
        <f t="shared" si="3"/>
        <v>Verdienst-</v>
      </c>
      <c r="E209" s="23" t="s">
        <v>124</v>
      </c>
    </row>
    <row r="210" spans="1:7">
      <c r="A210" s="17" t="str">
        <f t="shared" si="3"/>
        <v>ausfall</v>
      </c>
      <c r="E210" s="23" t="s">
        <v>125</v>
      </c>
    </row>
    <row r="211" spans="1:7">
      <c r="A211" s="17" t="str">
        <f t="shared" si="3"/>
        <v>80%</v>
      </c>
      <c r="E211" s="27" t="s">
        <v>127</v>
      </c>
      <c r="F211" s="27"/>
      <c r="G211" s="27"/>
    </row>
    <row r="212" spans="1:7">
      <c r="A212" s="17" t="str">
        <f t="shared" si="3"/>
        <v>Verdienst</v>
      </c>
      <c r="E212" s="23" t="s">
        <v>96</v>
      </c>
    </row>
    <row r="213" spans="1:7">
      <c r="A213" s="17" t="str">
        <f t="shared" si="3"/>
        <v>Zwischen-</v>
      </c>
      <c r="E213" s="23" t="s">
        <v>128</v>
      </c>
    </row>
    <row r="214" spans="1:7">
      <c r="A214" s="17" t="str">
        <f t="shared" si="3"/>
        <v>Beschäftigung</v>
      </c>
      <c r="E214" s="23" t="s">
        <v>129</v>
      </c>
    </row>
    <row r="215" spans="1:7">
      <c r="A215" s="17" t="str">
        <f t="shared" si="3"/>
        <v>Abzug</v>
      </c>
      <c r="E215" s="23" t="s">
        <v>130</v>
      </c>
    </row>
    <row r="216" spans="1:7">
      <c r="A216" s="17" t="str">
        <f t="shared" si="3"/>
        <v>Karenztage</v>
      </c>
      <c r="E216" s="23" t="s">
        <v>58</v>
      </c>
    </row>
    <row r="217" spans="1:7">
      <c r="A217" s="17" t="str">
        <f t="shared" si="3"/>
        <v>80%</v>
      </c>
      <c r="E217" s="27" t="s">
        <v>127</v>
      </c>
      <c r="F217" s="27"/>
      <c r="G217" s="27"/>
    </row>
    <row r="218" spans="1:7">
      <c r="A218" s="17" t="str">
        <f t="shared" si="3"/>
        <v/>
      </c>
    </row>
    <row r="219" spans="1:7">
      <c r="A219" s="17" t="str">
        <f t="shared" si="3"/>
        <v>Beantragte</v>
      </c>
      <c r="E219" s="23" t="s">
        <v>131</v>
      </c>
    </row>
    <row r="220" spans="1:7">
      <c r="A220" s="17" t="str">
        <f t="shared" si="3"/>
        <v>Vergütung</v>
      </c>
      <c r="E220" s="23" t="s">
        <v>132</v>
      </c>
    </row>
    <row r="221" spans="1:7">
      <c r="A221" s="17" t="str">
        <f t="shared" si="3"/>
        <v>Seitentotal</v>
      </c>
      <c r="E221" s="23" t="s">
        <v>133</v>
      </c>
    </row>
    <row r="222" spans="1:7">
      <c r="A222" s="17" t="str">
        <f t="shared" si="3"/>
        <v>Anzahl bezugsberechtigter Mitarbeiter:</v>
      </c>
      <c r="E222" s="23" t="s">
        <v>134</v>
      </c>
    </row>
    <row r="223" spans="1:7">
      <c r="A223" s="17" t="str">
        <f t="shared" si="3"/>
        <v>Anzahl betroffener Mitarbeiter:</v>
      </c>
      <c r="E223" s="23" t="s">
        <v>135</v>
      </c>
    </row>
    <row r="224" spans="1:7">
      <c r="A224" s="17" t="str">
        <f t="shared" si="3"/>
        <v>Arbeitsausfall in Prozent:</v>
      </c>
      <c r="E224" s="23" t="s">
        <v>136</v>
      </c>
    </row>
    <row r="225" spans="1:7">
      <c r="A225" s="17" t="str">
        <f t="shared" si="3"/>
        <v/>
      </c>
    </row>
    <row r="226" spans="1:7">
      <c r="A226" s="17" t="str">
        <f t="shared" si="3"/>
        <v>Anspruch: 80%</v>
      </c>
      <c r="E226" s="23" t="s">
        <v>137</v>
      </c>
    </row>
    <row r="227" spans="1:7">
      <c r="A227" s="17" t="str">
        <f t="shared" si="3"/>
        <v>Max. VV:</v>
      </c>
      <c r="E227" s="23" t="s">
        <v>138</v>
      </c>
    </row>
    <row r="228" spans="1:7">
      <c r="A228" s="17" t="str">
        <f t="shared" si="3"/>
        <v/>
      </c>
    </row>
    <row r="229" spans="1:7">
      <c r="A229" s="17" t="str">
        <f t="shared" si="3"/>
        <v>AHV/IV/EO/ALV:</v>
      </c>
      <c r="E229" s="23" t="s">
        <v>139</v>
      </c>
    </row>
    <row r="230" spans="1:7">
      <c r="A230" s="17" t="str">
        <f t="shared" si="3"/>
        <v>Karenzzeit:</v>
      </c>
      <c r="E230" s="23" t="s">
        <v>140</v>
      </c>
    </row>
    <row r="231" spans="1:7">
      <c r="A231" s="17" t="str">
        <f t="shared" si="3"/>
        <v>Tag(e)</v>
      </c>
      <c r="E231" s="27" t="s">
        <v>141</v>
      </c>
    </row>
    <row r="232" spans="1:7">
      <c r="A232" s="17" t="str">
        <f t="shared" si="3"/>
        <v>Total:</v>
      </c>
      <c r="E232" s="23" t="s">
        <v>142</v>
      </c>
    </row>
    <row r="233" spans="1:7">
      <c r="A233" s="17" t="str">
        <f t="shared" si="3"/>
        <v/>
      </c>
    </row>
    <row r="234" spans="1:7">
      <c r="A234" s="17" t="str">
        <f t="shared" si="3"/>
        <v>Schlechtwetterentschädigung:</v>
      </c>
      <c r="E234" s="23" t="s">
        <v>143</v>
      </c>
      <c r="G234" s="22"/>
    </row>
    <row r="237" spans="1:7">
      <c r="D237" s="2" t="s">
        <v>144</v>
      </c>
    </row>
    <row r="238" spans="1:7">
      <c r="A238" s="17" t="str">
        <f t="shared" ref="A238:A293" si="4">CONCATENATE(IF($A$1=3,G238,IF($A$1=2,F238,E238)))</f>
        <v>Datum</v>
      </c>
      <c r="E238" s="23" t="s">
        <v>145</v>
      </c>
      <c r="G238" s="22"/>
    </row>
    <row r="239" spans="1:7">
      <c r="A239" s="17" t="str">
        <f t="shared" si="4"/>
        <v>Gültig ab</v>
      </c>
      <c r="E239" s="23" t="s">
        <v>146</v>
      </c>
      <c r="G239" s="22"/>
    </row>
    <row r="240" spans="1:7">
      <c r="A240" s="17"/>
    </row>
    <row r="241" spans="1:7">
      <c r="A241" s="17" t="str">
        <f t="shared" si="4"/>
        <v>Arbeitstage</v>
      </c>
      <c r="E241" s="23" t="s">
        <v>147</v>
      </c>
      <c r="G241" s="22"/>
    </row>
    <row r="242" spans="1:7">
      <c r="A242" s="17" t="str">
        <f t="shared" si="4"/>
        <v>pro jahr</v>
      </c>
      <c r="E242" s="23" t="s">
        <v>148</v>
      </c>
    </row>
    <row r="243" spans="1:7">
      <c r="A243" s="17"/>
    </row>
    <row r="244" spans="1:7">
      <c r="A244" s="17" t="str">
        <f t="shared" si="4"/>
        <v>Max. massgeb.</v>
      </c>
      <c r="E244" s="23" t="s">
        <v>149</v>
      </c>
    </row>
    <row r="245" spans="1:7">
      <c r="A245" s="17" t="str">
        <f t="shared" si="4"/>
        <v>Verdienst</v>
      </c>
      <c r="E245" s="23" t="s">
        <v>96</v>
      </c>
    </row>
    <row r="246" spans="1:7">
      <c r="A246" s="17"/>
    </row>
    <row r="247" spans="1:7">
      <c r="A247" s="17" t="str">
        <f t="shared" si="4"/>
        <v>Beitragssatz</v>
      </c>
      <c r="E247" s="23" t="s">
        <v>150</v>
      </c>
    </row>
    <row r="248" spans="1:7">
      <c r="A248" s="17"/>
    </row>
    <row r="249" spans="1:7">
      <c r="A249" s="17" t="str">
        <f t="shared" si="4"/>
        <v>Anzahl</v>
      </c>
      <c r="E249" s="23" t="s">
        <v>91</v>
      </c>
    </row>
    <row r="250" spans="1:7">
      <c r="A250" s="17" t="str">
        <f t="shared" si="4"/>
        <v>Mitarbeiter</v>
      </c>
      <c r="E250" s="23" t="s">
        <v>151</v>
      </c>
    </row>
    <row r="251" spans="1:7">
      <c r="A251" s="17" t="str">
        <f t="shared" si="4"/>
        <v>a1: bis 18 Mitarbeiter</v>
      </c>
      <c r="E251" s="23" t="s">
        <v>152</v>
      </c>
    </row>
    <row r="252" spans="1:7">
      <c r="A252" s="17" t="str">
        <f t="shared" si="4"/>
        <v>a2: bis 39 Mitarbeiter</v>
      </c>
      <c r="E252" s="23" t="s">
        <v>153</v>
      </c>
    </row>
    <row r="253" spans="1:7">
      <c r="A253" s="17" t="str">
        <f t="shared" si="4"/>
        <v>a3: bis 60 Mitarbeiter</v>
      </c>
      <c r="E253" s="23" t="s">
        <v>154</v>
      </c>
    </row>
    <row r="254" spans="1:7">
      <c r="A254" s="17" t="str">
        <f t="shared" si="4"/>
        <v>a4: bis 81 Mitarbeiter</v>
      </c>
      <c r="E254" s="23" t="s">
        <v>155</v>
      </c>
    </row>
    <row r="255" spans="1:7">
      <c r="A255" s="17" t="str">
        <f t="shared" si="4"/>
        <v>a5: bis 102 Mitarbeiter</v>
      </c>
      <c r="E255" s="23" t="s">
        <v>156</v>
      </c>
    </row>
    <row r="256" spans="1:7">
      <c r="A256" s="17" t="str">
        <f t="shared" si="4"/>
        <v>b1: bis 144 Mitarbeiter</v>
      </c>
      <c r="E256" s="23" t="s">
        <v>157</v>
      </c>
    </row>
    <row r="257" spans="1:5">
      <c r="A257" s="17" t="str">
        <f t="shared" si="4"/>
        <v>b2: bis 186 Mitarbeiter</v>
      </c>
      <c r="E257" s="23" t="s">
        <v>158</v>
      </c>
    </row>
    <row r="258" spans="1:5">
      <c r="A258" s="17" t="str">
        <f t="shared" si="4"/>
        <v>b3: bis 207 Mitarbeiter</v>
      </c>
      <c r="E258" s="23" t="s">
        <v>159</v>
      </c>
    </row>
    <row r="259" spans="1:5">
      <c r="A259" s="17" t="str">
        <f t="shared" si="4"/>
        <v>b4: bis 249 Mitarbeiter</v>
      </c>
      <c r="E259" s="23" t="s">
        <v>160</v>
      </c>
    </row>
    <row r="260" spans="1:5">
      <c r="A260" s="17" t="str">
        <f t="shared" si="4"/>
        <v>b5: bis 291 Mitarbeiter</v>
      </c>
      <c r="E260" s="23" t="s">
        <v>161</v>
      </c>
    </row>
    <row r="261" spans="1:5">
      <c r="A261" s="17" t="str">
        <f t="shared" si="4"/>
        <v>c1: bis 333 Mitarbeiter</v>
      </c>
      <c r="E261" s="23" t="s">
        <v>162</v>
      </c>
    </row>
    <row r="262" spans="1:5">
      <c r="A262" s="17" t="str">
        <f t="shared" si="4"/>
        <v>c2: bis 375 Mitarbeiter</v>
      </c>
      <c r="E262" s="23" t="s">
        <v>163</v>
      </c>
    </row>
    <row r="263" spans="1:5">
      <c r="A263" s="17" t="str">
        <f t="shared" si="4"/>
        <v>c3: bis 417 Mitarbeiter</v>
      </c>
      <c r="E263" s="23" t="s">
        <v>164</v>
      </c>
    </row>
    <row r="264" spans="1:5">
      <c r="A264" s="17" t="str">
        <f t="shared" si="4"/>
        <v>c4: bis 459 Mitarbeiter</v>
      </c>
      <c r="E264" s="23" t="s">
        <v>165</v>
      </c>
    </row>
    <row r="265" spans="1:5">
      <c r="A265" s="17" t="str">
        <f t="shared" si="4"/>
        <v>c5: bis 501 Mitarbeiter</v>
      </c>
      <c r="E265" s="23" t="s">
        <v>166</v>
      </c>
    </row>
    <row r="266" spans="1:5">
      <c r="A266" s="17" t="str">
        <f t="shared" si="4"/>
        <v>d1: bis 564 Mitarbeiter</v>
      </c>
      <c r="E266" s="23" t="s">
        <v>167</v>
      </c>
    </row>
    <row r="267" spans="1:5">
      <c r="A267" s="17" t="str">
        <f t="shared" si="4"/>
        <v>d2: bis 627 Mitarbeiter</v>
      </c>
      <c r="E267" s="23" t="s">
        <v>168</v>
      </c>
    </row>
    <row r="268" spans="1:5">
      <c r="A268" s="17" t="str">
        <f t="shared" si="4"/>
        <v>d3: bis 690 Mitarbeiter</v>
      </c>
      <c r="E268" s="23" t="s">
        <v>169</v>
      </c>
    </row>
    <row r="269" spans="1:5">
      <c r="A269" s="17" t="str">
        <f t="shared" si="4"/>
        <v>d4: bis 753 Mitarbeiter</v>
      </c>
      <c r="E269" s="23" t="s">
        <v>170</v>
      </c>
    </row>
    <row r="270" spans="1:5">
      <c r="A270" s="17" t="str">
        <f t="shared" si="4"/>
        <v>e1: bis 816 Mitarbeiter</v>
      </c>
      <c r="E270" s="23" t="s">
        <v>171</v>
      </c>
    </row>
    <row r="271" spans="1:5">
      <c r="A271" s="17" t="str">
        <f t="shared" si="4"/>
        <v>e2: bis 879 Mitarbeiter</v>
      </c>
      <c r="E271" s="23" t="s">
        <v>172</v>
      </c>
    </row>
    <row r="272" spans="1:5">
      <c r="A272" s="17" t="str">
        <f t="shared" si="4"/>
        <v>e3: bis 942 Mitarbeiter</v>
      </c>
      <c r="E272" s="23" t="s">
        <v>173</v>
      </c>
    </row>
    <row r="273" spans="1:7">
      <c r="A273" s="17" t="str">
        <f t="shared" si="4"/>
        <v>e4: bis 1005 Mitarbeiter</v>
      </c>
      <c r="E273" s="23" t="s">
        <v>174</v>
      </c>
    </row>
    <row r="274" spans="1:7">
      <c r="A274" s="17"/>
    </row>
    <row r="275" spans="1:7">
      <c r="A275" s="17"/>
    </row>
    <row r="276" spans="1:7">
      <c r="A276" s="17" t="str">
        <f t="shared" si="4"/>
        <v>Sichtbar</v>
      </c>
      <c r="E276" s="23" t="s">
        <v>175</v>
      </c>
    </row>
    <row r="277" spans="1:7">
      <c r="A277" s="17" t="str">
        <f t="shared" si="4"/>
        <v>Anfang</v>
      </c>
      <c r="E277" s="23" t="s">
        <v>176</v>
      </c>
    </row>
    <row r="278" spans="1:7">
      <c r="A278" s="17"/>
    </row>
    <row r="279" spans="1:7">
      <c r="A279" s="17" t="str">
        <f t="shared" si="4"/>
        <v>Erfasst</v>
      </c>
      <c r="E279" s="23" t="s">
        <v>177</v>
      </c>
      <c r="G279" s="22"/>
    </row>
    <row r="280" spans="1:7">
      <c r="A280" s="17"/>
    </row>
    <row r="281" spans="1:7">
      <c r="A281" s="17" t="str">
        <f t="shared" si="4"/>
        <v>Datum</v>
      </c>
      <c r="E281" s="23" t="s">
        <v>145</v>
      </c>
      <c r="G281" s="22"/>
    </row>
    <row r="282" spans="1:7">
      <c r="A282" s="17"/>
    </row>
    <row r="283" spans="1:7">
      <c r="A283" s="17" t="str">
        <f t="shared" si="4"/>
        <v>Erste Zeile:</v>
      </c>
      <c r="E283" s="23" t="s">
        <v>178</v>
      </c>
      <c r="G283" s="22"/>
    </row>
    <row r="284" spans="1:7">
      <c r="A284" s="17" t="str">
        <f t="shared" si="4"/>
        <v>Letzte Zeile:</v>
      </c>
      <c r="E284" s="23" t="s">
        <v>179</v>
      </c>
      <c r="G284" s="22"/>
    </row>
    <row r="285" spans="1:7">
      <c r="A285" s="17" t="str">
        <f t="shared" si="4"/>
        <v>Schutzwort:</v>
      </c>
      <c r="E285" s="23" t="s">
        <v>180</v>
      </c>
      <c r="G285" s="22"/>
    </row>
    <row r="286" spans="1:7">
      <c r="A286" s="17" t="str">
        <f t="shared" si="4"/>
        <v>AHV-Pflicht ab:</v>
      </c>
      <c r="E286" s="23" t="s">
        <v>181</v>
      </c>
      <c r="G286" s="22"/>
    </row>
    <row r="287" spans="1:7">
      <c r="A287" s="17" t="str">
        <f t="shared" si="4"/>
        <v>Version:</v>
      </c>
      <c r="E287" s="23" t="s">
        <v>182</v>
      </c>
    </row>
    <row r="288" spans="1:7">
      <c r="A288" s="17" t="str">
        <f t="shared" si="4"/>
        <v>TCRD (0=nein, 1=ja):</v>
      </c>
      <c r="E288" s="22" t="s">
        <v>183</v>
      </c>
      <c r="F288" s="22"/>
      <c r="G288" s="22"/>
    </row>
    <row r="289" spans="1:7">
      <c r="A289" s="17" t="str">
        <f t="shared" si="4"/>
        <v>TCRD erste Zeile:</v>
      </c>
      <c r="E289" s="22" t="s">
        <v>184</v>
      </c>
      <c r="F289" s="22"/>
      <c r="G289" s="22"/>
    </row>
    <row r="290" spans="1:7">
      <c r="A290" s="17" t="str">
        <f t="shared" si="4"/>
        <v>TCRD letzte Zeile:</v>
      </c>
      <c r="E290" s="22" t="s">
        <v>185</v>
      </c>
      <c r="F290" s="22"/>
      <c r="G290" s="22"/>
    </row>
    <row r="291" spans="1:7">
      <c r="A291" s="17"/>
    </row>
    <row r="292" spans="1:7">
      <c r="A292" s="17"/>
    </row>
    <row r="293" spans="1:7">
      <c r="A293" s="17" t="str">
        <f t="shared" si="4"/>
        <v>Karenztage</v>
      </c>
      <c r="E293" s="23" t="s">
        <v>58</v>
      </c>
    </row>
    <row r="296" spans="1:7">
      <c r="A296" s="17" t="str">
        <f t="shared" ref="A296:A302" si="5">CONCATENATE(IF($A$1=3,G296,IF($A$1=2,F296,E296)))</f>
        <v>Hilfetexte für die Abrechnung von wetterbedingten Arbeitsausfällen</v>
      </c>
      <c r="E296" s="22" t="s">
        <v>186</v>
      </c>
      <c r="G296" s="22"/>
    </row>
    <row r="297" spans="1:7">
      <c r="A297" s="17" t="str">
        <f t="shared" si="5"/>
        <v>Hilfetexttitel</v>
      </c>
      <c r="E297" s="23" t="s">
        <v>187</v>
      </c>
    </row>
    <row r="298" spans="1:7">
      <c r="A298" s="17" t="str">
        <f t="shared" si="5"/>
        <v>Hilfetext</v>
      </c>
      <c r="E298" s="23" t="s">
        <v>188</v>
      </c>
    </row>
    <row r="299" spans="1:7">
      <c r="A299" s="17" t="str">
        <f t="shared" si="5"/>
        <v>Allgemeine Erläuterungen</v>
      </c>
      <c r="E299" s="23" t="s">
        <v>189</v>
      </c>
    </row>
    <row r="300" spans="1:7">
      <c r="A300" s="17" t="str">
        <f t="shared" si="5"/>
        <v>Erläuterungen bekommen Sie, indem Sie den Cursor in die betreffende Spalte positionieren und gleichzeitig die Tasten "STRG" und "h" drücken. Auf englischen Tastaturen drücken Sie "CTRL" und "h".</v>
      </c>
      <c r="E300" s="23" t="s">
        <v>190</v>
      </c>
    </row>
    <row r="301" spans="1:7">
      <c r="A301" s="17" t="str">
        <f t="shared" si="5"/>
        <v>Kol. 1: Name/Vorname</v>
      </c>
      <c r="E301" s="23" t="s">
        <v>191</v>
      </c>
    </row>
    <row r="302" spans="1:7">
      <c r="A302" s="17" t="str">
        <f t="shared" si="5"/>
        <v>Auf der Abrechnung ist pro Abrechnungsperiode jede arbeitnehmende Person des Betriebes aufzuführen, ungeachtet, ob er wetterbedingte Arbeitsausfälle erlitten hat oder nicht. Für die Nichtbetroffenen genügen die Angaben unter Kol. 1, Kol. 4 und Kol. 6.</v>
      </c>
      <c r="E302" s="23" t="s">
        <v>192</v>
      </c>
    </row>
    <row r="303" spans="1:7">
      <c r="A303" s="17"/>
    </row>
    <row r="304" spans="1:7">
      <c r="A304" s="17" t="str">
        <f>CONCATENATE(IF($A$1=3,G304,IF($A$1=2,F304,E304)))</f>
        <v>Kol. 2: Anrechenbarer Stundenverdienst</v>
      </c>
      <c r="E304" s="23" t="s">
        <v>193</v>
      </c>
    </row>
    <row r="305" spans="1:5">
      <c r="A305" s="17" t="str">
        <f>CONCATENATE(B305,CHAR(13),B306,CHAR(13),CHAR(13),B307)</f>
        <v>Massgebend ist der vertraglich vereinbarte Lohn in der letzten Zahltagsperiode vor Beginn der Arbeitsausfälle_x000D_(max.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sind._x000D__x000D_Ermittlung des anrechenbaren Stundenverdienstes siehe Broschüre „Info-Service Schlechtwetterentschädigung“.</v>
      </c>
      <c r="B305" s="2" t="str">
        <f>CONCATENATE(IF($A$1=3,G305,IF($A$1=2,F305,E305)))</f>
        <v>Massgebend ist der vertraglich vereinbarte Lohn in der letzten Zahltagsperiode vor Beginn der Arbeitsausfälle</v>
      </c>
      <c r="D305" s="2" t="str">
        <f>CONCATENATE(G305,CHAR(13),G306,CHAR(13),CHAR(13),G307)</f>
        <v>_x000D__x000D__x000D_</v>
      </c>
      <c r="E305" s="23" t="s">
        <v>194</v>
      </c>
    </row>
    <row r="306" spans="1:5">
      <c r="B306" s="2" t="str">
        <f>CONCATENATE(IF($A$1=3,G306,IF($A$1=2,F306,E306)))</f>
        <v>(max. Fr. 10’500.--). Eingeschlossen sind der Anteil des 13. Monatslohnes, sofern ein Rechtsanspruch darauf besteht, die Ferien- und Feiertagsentschädigung, die vertraglich vereinbarten Zulagen, soweit sie nicht während der Ausfälle weiter bezahlt werden oder Entschädigungen für arbeitsbedingte Inkonvenienzen sind.</v>
      </c>
      <c r="E306" s="23" t="s">
        <v>195</v>
      </c>
    </row>
    <row r="307" spans="1:5">
      <c r="B307" s="2" t="str">
        <f>CONCATENATE(IF($A$1=3,G307,IF($A$1=2,F307,E307)))</f>
        <v>Ermittlung des anrechenbaren Stundenverdienstes siehe Broschüre „Info-Service Schlechtwetterentschädigung“.</v>
      </c>
      <c r="E307" s="23" t="s">
        <v>196</v>
      </c>
    </row>
    <row r="309" spans="1:5">
      <c r="A309" s="17" t="str">
        <f>CONCATENATE(IF($A$1=3,G309,IF($A$1=2,F309,E309)))</f>
        <v>Kol. 3: Wöchentliche Arbeitszeit in der AP</v>
      </c>
      <c r="E309" s="23" t="s">
        <v>197</v>
      </c>
    </row>
    <row r="310" spans="1:5">
      <c r="A310" s="17" t="str">
        <f>CONCATENATE(IF($A$1=3,G310,IF($A$1=2,F310,E310)))</f>
        <v>Einzutragen ist die individuelle, vertraglich vereinbarte Arbeitszeit je arbeitnehmende Person, ohne allfällige Vorholzeit. Bei unterschiedlich langen Arbeitszeiten innerhalb eines Jahres ist die für die betreffende Abrechnungsperiode gültige Arbeitszeit einzutragen.</v>
      </c>
      <c r="E310" s="23" t="s">
        <v>198</v>
      </c>
    </row>
    <row r="312" spans="1:5">
      <c r="A312" s="17" t="str">
        <f>CONCATENATE(IF($A$1=3,G312,IF($A$1=2,F312,E312)))</f>
        <v>Kol. 4: Sollstunden der Abrechnungsperiode inklusive Vorholzeit</v>
      </c>
      <c r="E312" s="23" t="s">
        <v>199</v>
      </c>
    </row>
    <row r="313" spans="1:5">
      <c r="A313" s="17" t="str">
        <f>CONCATENATE(IF($A$1=3,G313,IF($A$1=2,F313,E313)))</f>
        <v>Umfasst die Zahltagsperiode eine, zwei oder vier Wochen, so beträgt die Abrechnungsperiode vier Wochen. In allen übrigen Fällen beträgt die Abrechnungsperiode einen Monat.</v>
      </c>
      <c r="E313" s="23" t="s">
        <v>200</v>
      </c>
    </row>
    <row r="315" spans="1:5">
      <c r="A315" s="17" t="str">
        <f>CONCATENATE(IF($A$1=3,G315,IF($A$1=2,F315,E315)))</f>
        <v>Kol. 5: Istzeit</v>
      </c>
      <c r="E315" s="23" t="s">
        <v>201</v>
      </c>
    </row>
    <row r="316" spans="1:5">
      <c r="A316" s="17" t="str">
        <f>CONCATENATE(IF($A$1=3,G316,IF($A$1=2,F316,E316)))</f>
        <v>Die tatsächlich gearbeiteten Stunden inkl. allfällige in dieser Abrechnungsperiode geleisteten Mehrstunden.</v>
      </c>
      <c r="E316" s="23" t="s">
        <v>202</v>
      </c>
    </row>
    <row r="318" spans="1:5">
      <c r="A318" s="17" t="str">
        <f>CONCATENATE(IF($A$1=3,G318,IF($A$1=2,F318,E318)))</f>
        <v>Kol. 6: Bezahlte/unbezahlte Absenzen</v>
      </c>
      <c r="E318" s="23" t="s">
        <v>203</v>
      </c>
    </row>
    <row r="319" spans="1:5">
      <c r="A319" s="17" t="str">
        <f>CONCATENATE(IF($A$1=3,G319,IF($A$1=2,F319,E319)))</f>
        <v>Sämtliche bezahlten und unbezahlten Absenzen (Ferien, Feiertage, freiwilliges Fernbleiben von der Arbeit, Krankheit, Unfall, Militärdienst usw.) in Stunden.</v>
      </c>
      <c r="E319" s="23" t="s">
        <v>204</v>
      </c>
    </row>
    <row r="321" spans="1:7">
      <c r="A321" s="17" t="str">
        <f>CONCATENATE(IF($A$1=3,G321,IF($A$1=2,F321,E321)))</f>
        <v>Kol. 7: Gleitzeit. Saldo Ende vorhergehende Abrechnungsperiode</v>
      </c>
      <c r="E321" s="23" t="s">
        <v>205</v>
      </c>
    </row>
    <row r="322" spans="1:7">
      <c r="A322" s="17" t="str">
        <f>CONCATENATE(IF($A$1=3,G322,IF($A$1=2,F322,E322)))</f>
        <v>Zulässiger Plus-Stundensaldo gemäss betrieblicher Gleitzeitregelung, max. 20 Arbeitsstunden; darüber liegende Stunden gelten als Mehrstunden.</v>
      </c>
      <c r="E322" s="23" t="s">
        <v>206</v>
      </c>
    </row>
    <row r="324" spans="1:7">
      <c r="A324" s="17" t="str">
        <f>CONCATENATE(IF($A$1=3,G324,IF($A$1=2,F324,E324)))</f>
        <v>Kol. 7: Gleitzeit. Saldo Ende laufende Abrechnungsperiode</v>
      </c>
      <c r="E324" s="23" t="s">
        <v>207</v>
      </c>
    </row>
    <row r="325" spans="1:7">
      <c r="A325" s="17" t="str">
        <f>CONCATENATE(IF($A$1=3,G325,IF($A$1=2,F325,E325)))</f>
        <v>Zulässiger Plus-Stundensaldo gemäss betrieblicher Gleitzeitregelung, max. 20 Arbeitsstunden; darüber liegende Stunden gelten als Mehrstunden.</v>
      </c>
      <c r="E325" s="23" t="s">
        <v>206</v>
      </c>
    </row>
    <row r="327" spans="1:7">
      <c r="A327" s="17" t="str">
        <f>CONCATENATE(IF($A$1=3,G327,IF($A$1=2,F327,E327)))</f>
        <v>Kol. 7: Gleitzeit. Differenz mit umgekehrten Vorzeichen</v>
      </c>
      <c r="E327" s="23" t="s">
        <v>208</v>
      </c>
    </row>
    <row r="328" spans="1:7">
      <c r="A328" s="17" t="str">
        <f>CONCATENATE(IF($A$1=3,G328,IF($A$1=2,F328,E328)))</f>
        <v>Berechnung: Saldo Ende der vorhergehenden Periode abzüglich Saldo Ende der laufenden Periode.</v>
      </c>
      <c r="E328" s="23" t="s">
        <v>209</v>
      </c>
    </row>
    <row r="330" spans="1:7">
      <c r="A330" s="17" t="str">
        <f>CONCATENATE(IF($A$1=3,G330,IF($A$1=2,F330,E330)))</f>
        <v>Ausfallstunden total</v>
      </c>
      <c r="E330" s="23" t="s">
        <v>210</v>
      </c>
      <c r="G330" s="22"/>
    </row>
    <row r="331" spans="1:7">
      <c r="A331" s="17" t="str">
        <f>CONCATENATE(IF($A$1=3,G331,IF($A$1=2,F331,E331)))</f>
        <v>Die tatsächlich ausgefallenen wetterbedingten Ausfallstunden der ganzen und halben Tage, für welche eine Zustimmung der kantonalen Amtsstelle vorliegt, höchstens jedoch die Anzahl Stunden, die sich aus folgender Berechnung ergeben: Kol. 4 abzüglich des Totals von Kol. 5, 6, 7 (Differenz).</v>
      </c>
      <c r="E331" s="23" t="s">
        <v>211</v>
      </c>
    </row>
    <row r="332" spans="1:7">
      <c r="G332" s="28"/>
    </row>
    <row r="333" spans="1:7">
      <c r="A333" s="17" t="str">
        <f>CONCATENATE(IF($A$1=3,G333,IF($A$1=2,F333,E333)))</f>
        <v>Kol. 8: Saldo der ausbezahlten und noch nicht ausbezahlten Mehrstunden aus den Vormonaten</v>
      </c>
      <c r="E333" s="23" t="s">
        <v>212</v>
      </c>
    </row>
    <row r="334" spans="1:7">
      <c r="A334" s="17" t="str">
        <f>CONCATENATE(IF($A$1=3,G334,IF($A$1=2,F334,E334)))</f>
        <v>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Mehrstundensaldi, die nicht vollständig durch die anrechenbaren Ausfallstunden ausgeglichen werden können, sind auf die nächste Abrechnungsperiode vorzutragen.</v>
      </c>
      <c r="E334" s="23" t="s">
        <v>213</v>
      </c>
    </row>
    <row r="336" spans="1:7">
      <c r="A336" s="17" t="str">
        <f>CONCATENATE(IF($A$1=3,G336,IF($A$1=2,F336,E336)))</f>
        <v>Kol. 9: Anrechenbare Ausfallstunden</v>
      </c>
      <c r="E336" s="23" t="s">
        <v>214</v>
      </c>
    </row>
    <row r="337" spans="1:7">
      <c r="A337" s="17" t="str">
        <f>CONCATENATE(IF($A$1=3,G337,IF($A$1=2,F337,E337)))</f>
        <v>Die anrechenbaren Ausfallstunden reduzieren sich um die Mehrstundensaldi (Kol. 8)</v>
      </c>
      <c r="E337" s="23" t="s">
        <v>215</v>
      </c>
    </row>
    <row r="338" spans="1:7">
      <c r="B338" s="2" t="str">
        <f>CONCATENATE(IF($A$1=3,G338,IF($A$1=2,F338,E338)))</f>
        <v/>
      </c>
    </row>
    <row r="339" spans="1:7">
      <c r="A339" s="17" t="str">
        <f>CONCATENATE(IF($A$1=3,G339,IF($A$1=2,F339,E339)))</f>
        <v>Kol. 10: Verdienstausfall 100 %</v>
      </c>
      <c r="E339" s="23" t="s">
        <v>216</v>
      </c>
    </row>
    <row r="340" spans="1:7">
      <c r="A340" s="17" t="str">
        <f>CONCATENATE(IF($A$1=3,G340,IF($A$1=2,F340,E340)))</f>
        <v>Multiplikation der Kol. 9 mit Kol. 2. Das Total dieser Kolonne wird um das Total des Verdienstes aus Zwischenbeschäftigung reduziert und diese Differenz mit 6,05% multipliziert, was die Vergütung der Arbeitgeberbeiträge an die AHV/IV/EO/ALV ergibt. Diese Vergütung wird zum Total der Kol. 13 hinzugezählt.</v>
      </c>
      <c r="E340" s="23" t="s">
        <v>217</v>
      </c>
    </row>
    <row r="341" spans="1:7">
      <c r="A341" s="17"/>
    </row>
    <row r="342" spans="1:7">
      <c r="A342" s="17" t="str">
        <f>CONCATENATE(IF($A$1=3,G342,IF($A$1=2,F342,E342)))</f>
        <v>Kol. 11: Verdienstausfall 80 %</v>
      </c>
      <c r="E342" s="23" t="s">
        <v>218</v>
      </c>
    </row>
    <row r="343" spans="1:7">
      <c r="A343" s="17" t="str">
        <f>CONCATENATE(IF($A$1=3,G343,IF($A$1=2,F343,E343)))</f>
        <v>Die Schlechtwetterentschädigung beträgt für jede arbeitnehmende Person 80% des Verdienstausfalles.</v>
      </c>
      <c r="E343" s="23" t="s">
        <v>219</v>
      </c>
    </row>
    <row r="345" spans="1:7">
      <c r="A345" s="17" t="str">
        <f>CONCATENATE(IF($A$1=3,G345,IF($A$1=2,F345,E345)))</f>
        <v>Verdienst Zwischenbeschäftigung</v>
      </c>
      <c r="E345" s="23" t="s">
        <v>220</v>
      </c>
    </row>
    <row r="346" spans="1:7">
      <c r="A346" s="17" t="str">
        <f>CONCATENATE(B346,CHAR(13),CHAR(13),B347,CHAR(13),CHAR(13),B348,CHAR(13),B349,CHAR(13),B350,CHAR(13),B351)</f>
        <v>Als Einkommen aus Zwischenbeschäftigung gilt jeder Verdienst aus unselbständiger oder selbständiger Tätigkeit, den ein Abeitnehmer während seines Arbeitsausfalles zusätzlich erzielt._x000D__x000D_Der Arbeitgeber der Zwischenbeschäftigung hat dem ursprünglichen Arbeitgeber monatlich das Einkommen aus Zwischenbeschäftigung mitzuteilen (Art. 41 AVIG)._x000D__x000D_Anrechenbarer Verdienstausfall 80% (Kol. 11 der Abrechnung)_x000D_'+ Verdienst aus Zwischenbeschäftigung (brutto)_x000D_-  Verdienstausfall 100% (Kol. 10 der Abrechnung)_x000D_= Kürzung von Kol. 13 der Abrechnung.</v>
      </c>
      <c r="B346" s="2" t="str">
        <f t="shared" ref="B346:B351" si="6">CONCATENATE(IF($A$1=3,G346,IF($A$1=2,F346,E346)))</f>
        <v>Als Einkommen aus Zwischenbeschäftigung gilt jeder Verdienst aus unselbständiger oder selbständiger Tätigkeit, den ein Abeitnehmer während seines Arbeitsausfalles zusätzlich erzielt.</v>
      </c>
      <c r="E346" s="22" t="s">
        <v>221</v>
      </c>
    </row>
    <row r="347" spans="1:7">
      <c r="B347" s="2" t="str">
        <f t="shared" si="6"/>
        <v>Der Arbeitgeber der Zwischenbeschäftigung hat dem ursprünglichen Arbeitgeber monatlich das Einkommen aus Zwischenbeschäftigung mitzuteilen (Art. 41 AVIG).</v>
      </c>
      <c r="E347" s="23" t="s">
        <v>222</v>
      </c>
    </row>
    <row r="348" spans="1:7">
      <c r="B348" s="2" t="str">
        <f t="shared" si="6"/>
        <v>Anrechenbarer Verdienstausfall 80% (Kol. 11 der Abrechnung)</v>
      </c>
      <c r="E348" s="23" t="s">
        <v>223</v>
      </c>
    </row>
    <row r="349" spans="1:7">
      <c r="B349" s="2" t="str">
        <f t="shared" si="6"/>
        <v>'+ Verdienst aus Zwischenbeschäftigung (brutto)</v>
      </c>
      <c r="E349" s="23" t="s">
        <v>224</v>
      </c>
    </row>
    <row r="350" spans="1:7">
      <c r="B350" s="2" t="str">
        <f t="shared" si="6"/>
        <v>-  Verdienstausfall 100% (Kol. 10 der Abrechnung)</v>
      </c>
      <c r="E350" s="29" t="s">
        <v>225</v>
      </c>
      <c r="F350" s="29"/>
      <c r="G350" s="29"/>
    </row>
    <row r="351" spans="1:7">
      <c r="B351" s="2" t="str">
        <f t="shared" si="6"/>
        <v>= Kürzung von Kol. 13 der Abrechnung.</v>
      </c>
      <c r="E351" s="29" t="s">
        <v>226</v>
      </c>
      <c r="F351" s="29"/>
      <c r="G351" s="29"/>
    </row>
    <row r="353" spans="1:5">
      <c r="A353" s="17" t="str">
        <f>CONCATENATE(IF($A$1=3,G353,IF($A$1=2,F353,E353)))</f>
        <v>Kol. 12: Abzug Karenztage 80 %</v>
      </c>
      <c r="E353" s="23" t="s">
        <v>227</v>
      </c>
    </row>
    <row r="354" spans="1:5">
      <c r="A354" s="17" t="str">
        <f>CONCATENATE(IF($A$1=3,G354,IF($A$1=2,F354,E354)))</f>
        <v>Karenzzeit zulasten des Arbeitgebers.</v>
      </c>
      <c r="E354" s="23" t="s">
        <v>228</v>
      </c>
    </row>
    <row r="356" spans="1:5">
      <c r="A356" s="17" t="str">
        <f>CONCATENATE(IF($A$1=3,G356,IF($A$1=2,F356,E356)))</f>
        <v>Kol. 13: Beantragte Vergütung</v>
      </c>
      <c r="E356" s="23" t="s">
        <v>229</v>
      </c>
    </row>
    <row r="357" spans="1:5">
      <c r="A357" s="17" t="str">
        <f>CONCATENATE(IF($A$1=3,G357,IF($A$1=2,F357,E357)))</f>
        <v>Sofern alle Voraussetzungen erfüllt sind, vergütet die Kasse den Betrag der sich aus der Subtraktion der Kol. 12 und des Abzugs aus Zwischenbeschäftigung von der Kol. 11 ergibt. Zum Total dieser Kolonne wird die Vergütung der Arbeitgeberbeiträge an AHV/IV/EO/ALV hinzugezählt.</v>
      </c>
      <c r="E357" s="23" t="s">
        <v>230</v>
      </c>
    </row>
    <row r="359" spans="1:5">
      <c r="A359" s="17"/>
    </row>
    <row r="360" spans="1:5">
      <c r="A360" s="17"/>
    </row>
    <row r="362" spans="1:5">
      <c r="A362" s="17"/>
    </row>
    <row r="363" spans="1:5">
      <c r="A363" s="17"/>
    </row>
    <row r="365" spans="1:5">
      <c r="A365" s="17"/>
    </row>
    <row r="366" spans="1:5">
      <c r="A366" s="17"/>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ermes-Project_x0020_sponsor xmlns="8fc26d16-31a9-4b07-b482-aec436312016">Schärli Oliver</Hermes-Project_x0020_sponsor>
    <_Version xmlns="http://schemas.microsoft.com/sharepoint/v3/fields" xsi:nil="true"/>
    <Hermes-Classification xmlns="8fc26d16-31a9-4b07-b482-aec436312016">Intern</Hermes-Classification>
    <Hermes-Result xmlns="8fc26d16-31a9-4b07-b482-aec436312016" xsi:nil="true"/>
    <Hermes-Status xmlns="8fc26d16-31a9-4b07-b482-aec436312016">In Arbeit</Hermes-Status>
    <IconOverlay xmlns="http://schemas.microsoft.com/sharepoint/v4" xsi:nil="true"/>
    <Hermes-Phase xmlns="8fc26d16-31a9-4b07-b482-aec436312016">
      <Value>3</Value>
    </Hermes-Phase>
    <Hermes-Module xmlns="8fc26d16-31a9-4b07-b482-aec436312016">
      <Value>8</Value>
    </Hermes-Module>
    <A_PoC xmlns="d6637c99-d69e-4b94-8442-97cbc6332c3f" xsi:nil="true"/>
    <Hermes-Project_x0020_name xmlns="8fc26d16-31a9-4b07-b482-aec436312016">ASALfutur</Hermes-Project_x0020_name>
    <Hermes-Project_x0020_manager xmlns="8fc26d16-31a9-4b07-b482-aec436312016">Volz Rainer</Hermes-Project_x0020_manager>
    <_dlc_ExpireDateSaved xmlns="http://schemas.microsoft.com/sharepoint/v3" xsi:nil="true"/>
    <_dlc_ExpireDate xmlns="http://schemas.microsoft.com/sharepoint/v3">2025-02-23T14:08:20+00:00</_dlc_ExpireDate>
  </documentManagement>
</p:properties>
</file>

<file path=customXml/item2.xml><?xml version="1.0" encoding="utf-8"?>
<ct:contentTypeSchema xmlns:ct="http://schemas.microsoft.com/office/2006/metadata/contentType" xmlns:ma="http://schemas.microsoft.com/office/2006/metadata/properties/metaAttributes" ct:_="" ma:_="" ma:contentTypeName="ASALfutur_Word_Template" ma:contentTypeID="0x0101002A64EC32AAF3FC45AAF4AFE0788CD14D012A00E74E43AE080EF6489EE4A143D8168F15" ma:contentTypeVersion="24" ma:contentTypeDescription="Neues Word Dokument erstellen" ma:contentTypeScope="" ma:versionID="5fdda4cbfc56b9d69704929499a83f0c">
  <xsd:schema xmlns:xsd="http://www.w3.org/2001/XMLSchema" xmlns:xs="http://www.w3.org/2001/XMLSchema" xmlns:p="http://schemas.microsoft.com/office/2006/metadata/properties" xmlns:ns1="http://schemas.microsoft.com/sharepoint/v3" xmlns:ns2="8fc26d16-31a9-4b07-b482-aec436312016" xmlns:ns3="d6637c99-d69e-4b94-8442-97cbc6332c3f" xmlns:ns4="http://schemas.microsoft.com/sharepoint/v3/fields" xmlns:ns5="http://schemas.microsoft.com/sharepoint/v4" targetNamespace="http://schemas.microsoft.com/office/2006/metadata/properties" ma:root="true" ma:fieldsID="c11daa912847518d45bd56196a3e8cb3" ns1:_="" ns2:_="" ns3:_="" ns4:_="" ns5:_="">
    <xsd:import namespace="http://schemas.microsoft.com/sharepoint/v3"/>
    <xsd:import namespace="8fc26d16-31a9-4b07-b482-aec436312016"/>
    <xsd:import namespace="d6637c99-d69e-4b94-8442-97cbc6332c3f"/>
    <xsd:import namespace="http://schemas.microsoft.com/sharepoint/v3/fields"/>
    <xsd:import namespace="http://schemas.microsoft.com/sharepoint/v4"/>
    <xsd:element name="properties">
      <xsd:complexType>
        <xsd:sequence>
          <xsd:element name="documentManagement">
            <xsd:complexType>
              <xsd:all>
                <xsd:element ref="ns2:Hermes-Phase" minOccurs="0"/>
                <xsd:element ref="ns2:Hermes-Module" minOccurs="0"/>
                <xsd:element ref="ns2:Hermes-Result" minOccurs="0"/>
                <xsd:element ref="ns2:Hermes-Status"/>
                <xsd:element ref="ns2:Hermes-Classification"/>
                <xsd:element ref="ns2:Hermes-Project_x0020_name"/>
                <xsd:element ref="ns2:Hermes-Project_x0020_sponsor"/>
                <xsd:element ref="ns2:Hermes-Project_x0020_manager"/>
                <xsd:element ref="ns3:A_PoC" minOccurs="0"/>
                <xsd:element ref="ns4:_Version" minOccurs="0"/>
                <xsd:element ref="ns1:_dlc_ExpireDateSaved" minOccurs="0"/>
                <xsd:element ref="ns1:_dlc_ExpireDate" minOccurs="0"/>
                <xsd:element ref="ns1:_dlc_Exempt" minOccurs="0"/>
                <xsd:element ref="ns5: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Ursprüngliches Ablaufdatum" ma:hidden="true" ma:internalName="_dlc_ExpireDateSaved" ma:readOnly="true">
      <xsd:simpleType>
        <xsd:restriction base="dms:DateTime"/>
      </xsd:simpleType>
    </xsd:element>
    <xsd:element name="_dlc_ExpireDate" ma:index="20" nillable="true" ma:displayName="Ablaufdatum" ma:description="" ma:hidden="true" ma:indexed="true" ma:internalName="_dlc_ExpireDate" ma:readOnly="true">
      <xsd:simpleType>
        <xsd:restriction base="dms:DateTime"/>
      </xsd:simpleType>
    </xsd:element>
    <xsd:element name="_dlc_Exempt" ma:index="21"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26d16-31a9-4b07-b482-aec436312016" elementFormDefault="qualified">
    <xsd:import namespace="http://schemas.microsoft.com/office/2006/documentManagement/types"/>
    <xsd:import namespace="http://schemas.microsoft.com/office/infopath/2007/PartnerControls"/>
    <xsd:element name="Hermes-Phase" ma:index="8" nillable="true" ma:displayName="Phase" ma:list="{593da28a-33b6-46bb-b153-ec14d58aa460}" ma:internalName="Hermes_x002d_Phas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Module" ma:index="9" nillable="true" ma:displayName="Modul" ma:list="{bf1c9fe1-0077-4d0c-9143-7a7b676550ef}" ma:internalName="Hermes_x002d_Modul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Result" ma:index="10" nillable="true" ma:displayName="Ergebnis" ma:list="{174c3b75-2346-41d7-8bd2-5d087d4793bc}" ma:internalName="Hermes_x002d_Result" ma:readOnly="false" ma:showField="Title">
      <xsd:simpleType>
        <xsd:restriction base="dms:Lookup"/>
      </xsd:simpleType>
    </xsd:element>
    <xsd:element name="Hermes-Status" ma:index="11" ma:displayName="Status" ma:default="In Arbeit" ma:format="Dropdown" ma:internalName="Hermes_x002d_Status">
      <xsd:simpleType>
        <xsd:restriction base="dms:Choice">
          <xsd:enumeration value="In Arbeit"/>
          <xsd:enumeration value="QS NOVO"/>
          <xsd:enumeration value="Review SECO/ALK"/>
          <xsd:enumeration value="In Abnahme"/>
          <xsd:enumeration value="Abgenommen"/>
          <xsd:enumeration value="Obsolet"/>
        </xsd:restriction>
      </xsd:simpleType>
    </xsd:element>
    <xsd:element name="Hermes-Classification" ma:index="12" ma:displayName="Klassifizierung" ma:default="Intern" ma:format="Dropdown" ma:internalName="Hermes_x002d_Classification">
      <xsd:simpleType>
        <xsd:restriction base="dms:Choice">
          <xsd:enumeration value="Nicht klassifiziert"/>
          <xsd:enumeration value="Intern"/>
          <xsd:enumeration value="Vertraulich"/>
          <xsd:enumeration value="GEHEIM"/>
        </xsd:restriction>
      </xsd:simpleType>
    </xsd:element>
    <xsd:element name="Hermes-Project_x0020_name" ma:index="13" ma:displayName="Projektname" ma:default="ASALfutur" ma:internalName="Hermes_x002d_Project_x0020_name">
      <xsd:simpleType>
        <xsd:restriction base="dms:Text"/>
      </xsd:simpleType>
    </xsd:element>
    <xsd:element name="Hermes-Project_x0020_sponsor" ma:index="14" ma:displayName="Auftraggeber" ma:default="Schärli Oliver" ma:internalName="Hermes_x002d_Project_x0020_sponsor" ma:readOnly="false">
      <xsd:simpleType>
        <xsd:restriction base="dms:Text">
          <xsd:maxLength value="255"/>
        </xsd:restriction>
      </xsd:simpleType>
    </xsd:element>
    <xsd:element name="Hermes-Project_x0020_manager" ma:index="15" ma:displayName="Projektleiter" ma:default="Volz Rainer" ma:internalName="Hermes_x002d_Project_x0020_manager">
      <xsd:simpleType>
        <xsd:restriction base="dms:Text"/>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37c99-d69e-4b94-8442-97cbc6332c3f" elementFormDefault="qualified">
    <xsd:import namespace="http://schemas.microsoft.com/office/2006/documentManagement/types"/>
    <xsd:import namespace="http://schemas.microsoft.com/office/infopath/2007/PartnerControls"/>
    <xsd:element name="A_PoC" ma:index="16" nillable="true" ma:displayName="A_PoC" ma:internalName="A_Po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7" ma:displayName="Kommentar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3CFDCA-E178-49AF-A3CC-5CEFB809FC59}">
  <ds:schemaRefs>
    <ds:schemaRef ds:uri="http://schemas.microsoft.com/office/2006/metadata/properties"/>
    <ds:schemaRef ds:uri="http://schemas.microsoft.com/office/infopath/2007/PartnerControls"/>
    <ds:schemaRef ds:uri="8fc26d16-31a9-4b07-b482-aec436312016"/>
    <ds:schemaRef ds:uri="http://schemas.microsoft.com/sharepoint/v3/fields"/>
    <ds:schemaRef ds:uri="http://schemas.microsoft.com/sharepoint/v4"/>
    <ds:schemaRef ds:uri="d6637c99-d69e-4b94-8442-97cbc6332c3f"/>
    <ds:schemaRef ds:uri="http://schemas.microsoft.com/sharepoint/v3"/>
  </ds:schemaRefs>
</ds:datastoreItem>
</file>

<file path=customXml/itemProps2.xml><?xml version="1.0" encoding="utf-8"?>
<ds:datastoreItem xmlns:ds="http://schemas.openxmlformats.org/officeDocument/2006/customXml" ds:itemID="{3A8C282B-0625-48F3-A9F8-BF888265B5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c26d16-31a9-4b07-b482-aec436312016"/>
    <ds:schemaRef ds:uri="d6637c99-d69e-4b94-8442-97cbc6332c3f"/>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460F967-27FE-4BD1-AF84-5E2E04DF88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15</vt:i4>
      </vt:variant>
    </vt:vector>
  </HeadingPairs>
  <TitlesOfParts>
    <vt:vector size="23" baseType="lpstr">
      <vt:lpstr>1045Xd Anleitung</vt:lpstr>
      <vt:lpstr>1045Ad Antrag</vt:lpstr>
      <vt:lpstr>1045Bd Stammdaten Mitarb.</vt:lpstr>
      <vt:lpstr>1045Dd Rapport (1)</vt:lpstr>
      <vt:lpstr>1045Dd Rapport (2)</vt:lpstr>
      <vt:lpstr>1045Ed Abrechnung</vt:lpstr>
      <vt:lpstr>Hilfsdaten</vt:lpstr>
      <vt:lpstr>Übersetzungstexte</vt:lpstr>
      <vt:lpstr>'1045Bd Stammdaten Mitarb.'!Druckbereich</vt:lpstr>
      <vt:lpstr>'1045Ed Abrechnung'!Druckbereich</vt:lpstr>
      <vt:lpstr>'1045Bd Stammdaten Mitarb.'!Drucktitel</vt:lpstr>
      <vt:lpstr>'1045Dd Rapport (1)'!Drucktitel</vt:lpstr>
      <vt:lpstr>'1045Dd Rapport (2)'!Drucktitel</vt:lpstr>
      <vt:lpstr>'1045Ed Abrechnung'!Drucktitel</vt:lpstr>
      <vt:lpstr>'1045Ad Antrag'!Print_Area</vt:lpstr>
      <vt:lpstr>'1045Bd Stammdaten Mitarb.'!Print_Area</vt:lpstr>
      <vt:lpstr>'1045Dd Rapport (1)'!Print_Area</vt:lpstr>
      <vt:lpstr>'1045Dd Rapport (2)'!Print_Area</vt:lpstr>
      <vt:lpstr>'1045Ed Abrechnung'!Print_Area</vt:lpstr>
      <vt:lpstr>'1045Bd Stammdaten Mitarb.'!Print_Titles</vt:lpstr>
      <vt:lpstr>'1045Dd Rapport (1)'!Print_Titles</vt:lpstr>
      <vt:lpstr>'1045Dd Rapport (2)'!Print_Titles</vt:lpstr>
      <vt:lpstr>'1045Ed Abrechnung'!Print_Titles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 Leibacher</dc:creator>
  <dc:description/>
  <cp:lastModifiedBy>Ogi Laura SECO</cp:lastModifiedBy>
  <cp:lastPrinted>2023-02-22T14:10:19Z</cp:lastPrinted>
  <dcterms:created xsi:type="dcterms:W3CDTF">2015-06-05T18:19:34Z</dcterms:created>
  <dcterms:modified xsi:type="dcterms:W3CDTF">2023-02-28T13:31:04Z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0x0101002A64EC32AAF3FC45AAF4AFE0788CD14D012A00E74E43AE080EF6489EE4A143D8168F15</vt:lpwstr>
  </property>
  <property fmtid="{D5CDD505-2E9C-101B-9397-08002B2CF9AE}" pid="3" name="_dlc_policyId">
    <vt:lpwstr>/sites/704-ASALfutur/Freigegebene Dokumente</vt:lpwstr>
  </property>
  <property fmtid="{D5CDD505-2E9C-101B-9397-08002B2CF9AE}" pid="4" name="ItemRetentionFormula">
    <vt:lpwstr>&lt;formula id="Microsoft.Office.RecordsManagement.PolicyFeatures.Expiration.Formula.BuiltIn"&gt;&lt;number&gt;730&lt;/number&gt;&lt;property&gt;Modified&lt;/property&gt;&lt;propertyId&gt;28cf69c5-fa48-462a-b5cd-27b6f9d2bd5f&lt;/propertyId&gt;&lt;period&gt;days&lt;/period&gt;&lt;/formula&gt;</vt:lpwstr>
  </property>
  <property fmtid="{D5CDD505-2E9C-101B-9397-08002B2CF9AE}" pid="5" name="MediaServiceImageTags">
    <vt:lpwstr/>
  </property>
</Properties>
</file>